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 activeTab="6"/>
  </bookViews>
  <sheets>
    <sheet name="SAŽETAK" sheetId="14" r:id="rId1"/>
    <sheet name="Prihodi i rashodi prema izvorim" sheetId="10" r:id="rId2"/>
    <sheet name="izvori sažetak" sheetId="16" r:id="rId3"/>
    <sheet name="Rashodi prema funkc. klas" sheetId="11" r:id="rId4"/>
    <sheet name="Račun financiranja" sheetId="6" r:id="rId5"/>
    <sheet name="POSEBNI DIO" sheetId="12" r:id="rId6"/>
    <sheet name="ZADNJA  " sheetId="17" r:id="rId7"/>
    <sheet name="List2" sheetId="2" r:id="rId8"/>
  </sheets>
  <externalReferences>
    <externalReference r:id="rId9"/>
  </externalReferences>
  <definedNames>
    <definedName name="_xlnm.Print_Area" localSheetId="6">'ZADNJA  '!$A$1:$H$26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4" l="1"/>
  <c r="F14" i="14"/>
  <c r="F12" i="14"/>
  <c r="F11" i="14"/>
  <c r="J30" i="14" l="1"/>
  <c r="J23" i="14"/>
  <c r="J21" i="14"/>
  <c r="I26" i="10"/>
  <c r="I27" i="10"/>
  <c r="I28" i="10"/>
  <c r="I29" i="10"/>
  <c r="I34" i="10"/>
  <c r="I35" i="10"/>
  <c r="I36" i="10"/>
  <c r="I38" i="10"/>
  <c r="I39" i="10"/>
  <c r="I40" i="10"/>
  <c r="I43" i="10"/>
  <c r="I48" i="10"/>
  <c r="I51" i="10"/>
  <c r="I52" i="10"/>
  <c r="I54" i="10"/>
  <c r="I56" i="10"/>
  <c r="I25" i="10"/>
  <c r="I7" i="10"/>
  <c r="I8" i="10"/>
  <c r="I9" i="10"/>
  <c r="I10" i="10"/>
  <c r="I11" i="10"/>
  <c r="I12" i="10"/>
  <c r="I13" i="10"/>
  <c r="I14" i="10"/>
  <c r="I15" i="10"/>
  <c r="I21" i="10"/>
  <c r="I6" i="10"/>
  <c r="I9" i="6"/>
  <c r="I10" i="6"/>
  <c r="I8" i="6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5" i="12"/>
  <c r="I38" i="12"/>
  <c r="I39" i="12"/>
  <c r="I40" i="12"/>
  <c r="I41" i="12"/>
  <c r="I43" i="12"/>
  <c r="I44" i="12"/>
  <c r="I45" i="12"/>
  <c r="I46" i="12"/>
  <c r="I47" i="12"/>
  <c r="I48" i="12"/>
  <c r="I64" i="12"/>
  <c r="I65" i="12"/>
  <c r="I66" i="12"/>
  <c r="I68" i="12"/>
  <c r="I73" i="12"/>
  <c r="I74" i="12"/>
  <c r="I75" i="12"/>
  <c r="I85" i="12"/>
  <c r="I86" i="12"/>
  <c r="I87" i="12"/>
  <c r="I88" i="12"/>
  <c r="I17" i="12"/>
  <c r="I8" i="12"/>
  <c r="I9" i="12"/>
  <c r="I10" i="12"/>
  <c r="I11" i="12"/>
  <c r="I12" i="12"/>
  <c r="I14" i="12"/>
  <c r="I7" i="12"/>
  <c r="I31" i="14" l="1"/>
  <c r="H16" i="10"/>
  <c r="H42" i="10"/>
  <c r="H41" i="10" s="1"/>
  <c r="F41" i="10"/>
  <c r="G41" i="10"/>
  <c r="E41" i="10"/>
  <c r="H54" i="10"/>
  <c r="H53" i="10"/>
  <c r="H52" i="10"/>
  <c r="H51" i="10"/>
  <c r="H49" i="10"/>
  <c r="H47" i="10"/>
  <c r="H46" i="10"/>
  <c r="H45" i="10"/>
  <c r="H40" i="10"/>
  <c r="H37" i="10"/>
  <c r="H36" i="10"/>
  <c r="H8" i="10" s="1"/>
  <c r="H35" i="10"/>
  <c r="H10" i="10" s="1"/>
  <c r="H34" i="10"/>
  <c r="H33" i="10"/>
  <c r="H32" i="10"/>
  <c r="H31" i="10"/>
  <c r="F29" i="10"/>
  <c r="H29" i="10"/>
  <c r="H9" i="10" l="1"/>
  <c r="H7" i="10"/>
  <c r="H44" i="10"/>
  <c r="H48" i="10"/>
  <c r="H43" i="10" l="1"/>
  <c r="H38" i="16" l="1"/>
  <c r="H37" i="16"/>
  <c r="H13" i="6"/>
  <c r="H12" i="6"/>
  <c r="H11" i="6" s="1"/>
  <c r="H9" i="6"/>
  <c r="H8" i="6" s="1"/>
  <c r="H87" i="12"/>
  <c r="H86" i="12" s="1"/>
  <c r="H83" i="12"/>
  <c r="H82" i="12" s="1"/>
  <c r="H13" i="12" s="1"/>
  <c r="H80" i="12"/>
  <c r="H79" i="12" s="1"/>
  <c r="H77" i="12"/>
  <c r="H76" i="12" s="1"/>
  <c r="H74" i="12"/>
  <c r="H73" i="12"/>
  <c r="H13" i="10" s="1"/>
  <c r="H70" i="12"/>
  <c r="H69" i="12"/>
  <c r="H66" i="12"/>
  <c r="H65" i="12" s="1"/>
  <c r="H54" i="12"/>
  <c r="H62" i="12"/>
  <c r="H61" i="12"/>
  <c r="H51" i="16" s="1"/>
  <c r="H59" i="12"/>
  <c r="H58" i="12" s="1"/>
  <c r="H50" i="16" s="1"/>
  <c r="H56" i="12"/>
  <c r="H55" i="12"/>
  <c r="H49" i="16" s="1"/>
  <c r="H50" i="12"/>
  <c r="H49" i="12"/>
  <c r="H12" i="12" s="1"/>
  <c r="G62" i="12"/>
  <c r="G61" i="12" s="1"/>
  <c r="F62" i="12"/>
  <c r="F61" i="12" s="1"/>
  <c r="E62" i="12"/>
  <c r="E61" i="12" s="1"/>
  <c r="G59" i="12"/>
  <c r="F59" i="12"/>
  <c r="E59" i="12"/>
  <c r="E58" i="12" s="1"/>
  <c r="G58" i="12"/>
  <c r="F58" i="12"/>
  <c r="H47" i="12"/>
  <c r="H46" i="12"/>
  <c r="H11" i="12" s="1"/>
  <c r="H17" i="16" s="1"/>
  <c r="H44" i="12"/>
  <c r="H43" i="12" s="1"/>
  <c r="H10" i="12" s="1"/>
  <c r="H15" i="16" s="1"/>
  <c r="H36" i="12"/>
  <c r="H35" i="12"/>
  <c r="H39" i="10" s="1"/>
  <c r="H38" i="10" s="1"/>
  <c r="H32" i="12"/>
  <c r="H28" i="12"/>
  <c r="H27" i="12"/>
  <c r="H26" i="12" s="1"/>
  <c r="H24" i="12"/>
  <c r="H23" i="12" s="1"/>
  <c r="H22" i="12" s="1"/>
  <c r="H20" i="12"/>
  <c r="H19" i="12" s="1"/>
  <c r="F39" i="12"/>
  <c r="G39" i="12"/>
  <c r="H39" i="12"/>
  <c r="H38" i="12" s="1"/>
  <c r="E39" i="12"/>
  <c r="H14" i="16" l="1"/>
  <c r="H16" i="16"/>
  <c r="H19" i="16"/>
  <c r="H42" i="16"/>
  <c r="H18" i="12"/>
  <c r="H27" i="10"/>
  <c r="H26" i="10" s="1"/>
  <c r="H21" i="16"/>
  <c r="H20" i="16" s="1"/>
  <c r="H20" i="10"/>
  <c r="H19" i="10" s="1"/>
  <c r="H44" i="16"/>
  <c r="H43" i="16" s="1"/>
  <c r="H31" i="12"/>
  <c r="H53" i="12"/>
  <c r="H52" i="12" s="1"/>
  <c r="H30" i="10"/>
  <c r="H28" i="10" s="1"/>
  <c r="H40" i="16"/>
  <c r="H64" i="12"/>
  <c r="H14" i="12"/>
  <c r="H85" i="12"/>
  <c r="H9" i="12"/>
  <c r="H8" i="12"/>
  <c r="H18" i="16" l="1"/>
  <c r="H39" i="16"/>
  <c r="H41" i="16"/>
  <c r="I21" i="14"/>
  <c r="I23" i="14" s="1"/>
  <c r="H46" i="16"/>
  <c r="H18" i="10"/>
  <c r="H11" i="16"/>
  <c r="H15" i="10"/>
  <c r="H14" i="10" s="1"/>
  <c r="H34" i="16"/>
  <c r="H48" i="16"/>
  <c r="H47" i="16" s="1"/>
  <c r="H15" i="12"/>
  <c r="H7" i="12" s="1"/>
  <c r="H12" i="10"/>
  <c r="H11" i="10" s="1"/>
  <c r="H13" i="16"/>
  <c r="H30" i="12"/>
  <c r="H17" i="12" s="1"/>
  <c r="E12" i="11" s="1"/>
  <c r="H25" i="10"/>
  <c r="H56" i="10" s="1"/>
  <c r="H36" i="16"/>
  <c r="H35" i="16" l="1"/>
  <c r="E11" i="11"/>
  <c r="H12" i="16"/>
  <c r="H33" i="16"/>
  <c r="H45" i="16"/>
  <c r="H10" i="16"/>
  <c r="H9" i="16"/>
  <c r="H6" i="10"/>
  <c r="H21" i="10" s="1"/>
  <c r="F32" i="14"/>
  <c r="F19" i="16"/>
  <c r="F18" i="16" s="1"/>
  <c r="F13" i="16"/>
  <c r="F12" i="16" s="1"/>
  <c r="F11" i="16"/>
  <c r="F10" i="16" s="1"/>
  <c r="F46" i="16"/>
  <c r="F45" i="16" s="1"/>
  <c r="E49" i="16"/>
  <c r="E46" i="16"/>
  <c r="E45" i="16" s="1"/>
  <c r="E44" i="16"/>
  <c r="E43" i="16" s="1"/>
  <c r="E21" i="16"/>
  <c r="E20" i="16" s="1"/>
  <c r="E19" i="16"/>
  <c r="E18" i="16" s="1"/>
  <c r="E17" i="16"/>
  <c r="E16" i="16" s="1"/>
  <c r="E15" i="16"/>
  <c r="E14" i="16" s="1"/>
  <c r="E13" i="16"/>
  <c r="E12" i="16" s="1"/>
  <c r="E11" i="16"/>
  <c r="E10" i="16" s="1"/>
  <c r="F20" i="16"/>
  <c r="E10" i="11" l="1"/>
  <c r="H32" i="16"/>
  <c r="E9" i="16"/>
  <c r="G35" i="12" l="1"/>
  <c r="G33" i="12" l="1"/>
  <c r="G13" i="6"/>
  <c r="G31" i="14" l="1"/>
  <c r="G12" i="6" l="1"/>
  <c r="G11" i="6" s="1"/>
  <c r="G9" i="6"/>
  <c r="G8" i="6" s="1"/>
  <c r="F19" i="10"/>
  <c r="F18" i="10" s="1"/>
  <c r="E11" i="10" l="1"/>
  <c r="E29" i="10" l="1"/>
  <c r="E36" i="10"/>
  <c r="E40" i="16" s="1"/>
  <c r="E39" i="16" s="1"/>
  <c r="E35" i="10"/>
  <c r="E34" i="10"/>
  <c r="E30" i="10"/>
  <c r="E47" i="10"/>
  <c r="E70" i="12"/>
  <c r="E69" i="12" s="1"/>
  <c r="E28" i="10" l="1"/>
  <c r="E32" i="12"/>
  <c r="G53" i="10"/>
  <c r="G44" i="16" s="1"/>
  <c r="G43" i="16" s="1"/>
  <c r="G39" i="10"/>
  <c r="G34" i="10"/>
  <c r="G29" i="10" l="1"/>
  <c r="G27" i="10"/>
  <c r="G34" i="16" l="1"/>
  <c r="F37" i="10"/>
  <c r="F53" i="10"/>
  <c r="F44" i="16" s="1"/>
  <c r="F43" i="16" s="1"/>
  <c r="F52" i="10"/>
  <c r="F49" i="10"/>
  <c r="F46" i="10"/>
  <c r="F34" i="10"/>
  <c r="F27" i="10"/>
  <c r="G33" i="16" l="1"/>
  <c r="I33" i="16" s="1"/>
  <c r="I34" i="16"/>
  <c r="E36" i="12"/>
  <c r="G36" i="12"/>
  <c r="H22" i="14" s="1"/>
  <c r="F36" i="12"/>
  <c r="G87" i="12"/>
  <c r="G86" i="12" s="1"/>
  <c r="G85" i="12" s="1"/>
  <c r="F87" i="12"/>
  <c r="F86" i="12" s="1"/>
  <c r="E87" i="12"/>
  <c r="E86" i="12" s="1"/>
  <c r="E85" i="12" s="1"/>
  <c r="F14" i="12" l="1"/>
  <c r="F85" i="12"/>
  <c r="E14" i="12"/>
  <c r="H21" i="14"/>
  <c r="G54" i="10"/>
  <c r="G46" i="16" s="1"/>
  <c r="G14" i="12"/>
  <c r="F66" i="12"/>
  <c r="G45" i="16" l="1"/>
  <c r="I45" i="16" s="1"/>
  <c r="I46" i="16"/>
  <c r="G56" i="12"/>
  <c r="G55" i="12" s="1"/>
  <c r="G31" i="10" s="1"/>
  <c r="G49" i="16" s="1"/>
  <c r="F56" i="12"/>
  <c r="F55" i="12" s="1"/>
  <c r="E56" i="12"/>
  <c r="E55" i="12" s="1"/>
  <c r="F65" i="12"/>
  <c r="E66" i="12"/>
  <c r="E65" i="12" s="1"/>
  <c r="G66" i="12"/>
  <c r="G65" i="12" s="1"/>
  <c r="G12" i="10" l="1"/>
  <c r="G13" i="16" s="1"/>
  <c r="F31" i="10"/>
  <c r="F49" i="16" s="1"/>
  <c r="F70" i="12"/>
  <c r="G12" i="16" l="1"/>
  <c r="I12" i="16" s="1"/>
  <c r="I13" i="16"/>
  <c r="G52" i="10"/>
  <c r="G37" i="10"/>
  <c r="G36" i="10"/>
  <c r="G49" i="10"/>
  <c r="G46" i="10"/>
  <c r="F47" i="10"/>
  <c r="G40" i="16" l="1"/>
  <c r="G83" i="12"/>
  <c r="G82" i="12" s="1"/>
  <c r="G21" i="16" s="1"/>
  <c r="G20" i="16" s="1"/>
  <c r="F83" i="12"/>
  <c r="F82" i="12" s="1"/>
  <c r="E83" i="12"/>
  <c r="E82" i="12" s="1"/>
  <c r="G70" i="12"/>
  <c r="G69" i="12" s="1"/>
  <c r="F80" i="12"/>
  <c r="G50" i="12"/>
  <c r="G49" i="12" s="1"/>
  <c r="F50" i="12"/>
  <c r="F49" i="12" s="1"/>
  <c r="E50" i="12"/>
  <c r="E49" i="12" s="1"/>
  <c r="G39" i="16" l="1"/>
  <c r="I39" i="16" s="1"/>
  <c r="I40" i="16"/>
  <c r="G20" i="10"/>
  <c r="G19" i="10" s="1"/>
  <c r="G13" i="12"/>
  <c r="E13" i="12"/>
  <c r="F13" i="12"/>
  <c r="F11" i="10" l="1"/>
  <c r="E27" i="10" l="1"/>
  <c r="G77" i="12"/>
  <c r="G76" i="12" s="1"/>
  <c r="F77" i="12"/>
  <c r="F76" i="12" s="1"/>
  <c r="E77" i="12"/>
  <c r="E76" i="12" s="1"/>
  <c r="E50" i="10" l="1"/>
  <c r="E38" i="16" s="1"/>
  <c r="E37" i="16" s="1"/>
  <c r="F32" i="12"/>
  <c r="G47" i="10" l="1"/>
  <c r="G40" i="10"/>
  <c r="G36" i="16" s="1"/>
  <c r="G35" i="10"/>
  <c r="G30" i="10"/>
  <c r="G32" i="12"/>
  <c r="G31" i="12" s="1"/>
  <c r="G35" i="16" l="1"/>
  <c r="I35" i="16" s="1"/>
  <c r="I36" i="16"/>
  <c r="G38" i="16"/>
  <c r="G28" i="10"/>
  <c r="G48" i="16"/>
  <c r="G47" i="16" s="1"/>
  <c r="G10" i="10"/>
  <c r="G8" i="10"/>
  <c r="G17" i="16" s="1"/>
  <c r="F40" i="10"/>
  <c r="F36" i="16" s="1"/>
  <c r="F35" i="16" s="1"/>
  <c r="F39" i="10"/>
  <c r="G44" i="10"/>
  <c r="G16" i="16" l="1"/>
  <c r="I16" i="16" s="1"/>
  <c r="I17" i="16"/>
  <c r="G37" i="16"/>
  <c r="I37" i="16" s="1"/>
  <c r="I38" i="16"/>
  <c r="G15" i="16"/>
  <c r="G74" i="12"/>
  <c r="G73" i="12" s="1"/>
  <c r="F74" i="12"/>
  <c r="F73" i="12" s="1"/>
  <c r="E74" i="12"/>
  <c r="E73" i="12" s="1"/>
  <c r="G14" i="16" l="1"/>
  <c r="I14" i="16" s="1"/>
  <c r="I15" i="16"/>
  <c r="E12" i="12"/>
  <c r="E51" i="10"/>
  <c r="E42" i="16" s="1"/>
  <c r="E41" i="16" s="1"/>
  <c r="G51" i="10"/>
  <c r="G13" i="10"/>
  <c r="G19" i="16" s="1"/>
  <c r="G12" i="12"/>
  <c r="F51" i="10"/>
  <c r="F12" i="12"/>
  <c r="E47" i="12"/>
  <c r="E46" i="12" s="1"/>
  <c r="E11" i="12" s="1"/>
  <c r="F47" i="12"/>
  <c r="F46" i="12" s="1"/>
  <c r="G47" i="12"/>
  <c r="G46" i="12" s="1"/>
  <c r="G11" i="12" s="1"/>
  <c r="G18" i="16" l="1"/>
  <c r="I18" i="16" s="1"/>
  <c r="I19" i="16"/>
  <c r="G48" i="10"/>
  <c r="G42" i="16"/>
  <c r="F48" i="10"/>
  <c r="F42" i="16"/>
  <c r="F41" i="16" s="1"/>
  <c r="F36" i="10"/>
  <c r="F40" i="16" s="1"/>
  <c r="F39" i="16" s="1"/>
  <c r="F11" i="12"/>
  <c r="G41" i="16" l="1"/>
  <c r="I42" i="16"/>
  <c r="F8" i="10"/>
  <c r="F17" i="16" s="1"/>
  <c r="F16" i="16" s="1"/>
  <c r="G32" i="16" l="1"/>
  <c r="I32" i="16" s="1"/>
  <c r="I41" i="16"/>
  <c r="F40" i="14"/>
  <c r="G37" i="14" s="1"/>
  <c r="G40" i="14" s="1"/>
  <c r="H37" i="14" s="1"/>
  <c r="H40" i="14" s="1"/>
  <c r="J37" i="14" s="1"/>
  <c r="J40" i="14" s="1"/>
  <c r="H23" i="14"/>
  <c r="G23" i="14"/>
  <c r="F23" i="14"/>
  <c r="G13" i="14"/>
  <c r="G10" i="14"/>
  <c r="F10" i="14" l="1"/>
  <c r="G16" i="14"/>
  <c r="G32" i="14" s="1"/>
  <c r="E52" i="10" l="1"/>
  <c r="E49" i="10"/>
  <c r="E48" i="16" s="1"/>
  <c r="E47" i="16" s="1"/>
  <c r="E40" i="10"/>
  <c r="E39" i="10"/>
  <c r="E26" i="10"/>
  <c r="E53" i="12"/>
  <c r="E36" i="16" l="1"/>
  <c r="E35" i="16" s="1"/>
  <c r="E48" i="10"/>
  <c r="F79" i="12" l="1"/>
  <c r="G80" i="12"/>
  <c r="G79" i="12" s="1"/>
  <c r="G64" i="12" s="1"/>
  <c r="E80" i="12"/>
  <c r="E79" i="12" s="1"/>
  <c r="E20" i="12"/>
  <c r="E24" i="12"/>
  <c r="E45" i="10" l="1"/>
  <c r="E64" i="12"/>
  <c r="F44" i="10"/>
  <c r="E22" i="12"/>
  <c r="E23" i="12"/>
  <c r="F7" i="10"/>
  <c r="E44" i="10" l="1"/>
  <c r="E34" i="16"/>
  <c r="E33" i="16" s="1"/>
  <c r="E32" i="16" s="1"/>
  <c r="E43" i="10" l="1"/>
  <c r="G44" i="12" l="1"/>
  <c r="E19" i="10" l="1"/>
  <c r="F16" i="10"/>
  <c r="E16" i="10"/>
  <c r="E38" i="10"/>
  <c r="E25" i="10" l="1"/>
  <c r="F53" i="12"/>
  <c r="F52" i="12" s="1"/>
  <c r="E38" i="12"/>
  <c r="E9" i="12" s="1"/>
  <c r="F28" i="12"/>
  <c r="F27" i="12" s="1"/>
  <c r="F26" i="12" s="1"/>
  <c r="F69" i="12"/>
  <c r="F64" i="12" s="1"/>
  <c r="G53" i="12"/>
  <c r="G52" i="12" s="1"/>
  <c r="G15" i="12" s="1"/>
  <c r="E52" i="12"/>
  <c r="E15" i="12" s="1"/>
  <c r="F44" i="12"/>
  <c r="F43" i="12" s="1"/>
  <c r="E44" i="12"/>
  <c r="E43" i="12" s="1"/>
  <c r="E10" i="12" s="1"/>
  <c r="G43" i="12"/>
  <c r="G10" i="12" s="1"/>
  <c r="G38" i="12"/>
  <c r="G9" i="12" s="1"/>
  <c r="F38" i="12"/>
  <c r="F9" i="12" s="1"/>
  <c r="F31" i="12"/>
  <c r="E31" i="12"/>
  <c r="G28" i="12"/>
  <c r="G27" i="12" s="1"/>
  <c r="G26" i="12" s="1"/>
  <c r="E28" i="12"/>
  <c r="E27" i="12" s="1"/>
  <c r="E26" i="12" s="1"/>
  <c r="G24" i="12"/>
  <c r="G23" i="12" s="1"/>
  <c r="G22" i="12" s="1"/>
  <c r="F24" i="12"/>
  <c r="F23" i="12" s="1"/>
  <c r="G20" i="12"/>
  <c r="G19" i="12" s="1"/>
  <c r="F20" i="12"/>
  <c r="F19" i="12" s="1"/>
  <c r="E19" i="12"/>
  <c r="F26" i="10"/>
  <c r="F38" i="10"/>
  <c r="G26" i="10"/>
  <c r="F14" i="10"/>
  <c r="E14" i="10"/>
  <c r="E9" i="10"/>
  <c r="G9" i="10"/>
  <c r="E7" i="10"/>
  <c r="G38" i="10"/>
  <c r="G18" i="10"/>
  <c r="E18" i="10"/>
  <c r="G16" i="10"/>
  <c r="G7" i="10"/>
  <c r="G15" i="10" l="1"/>
  <c r="G11" i="16" s="1"/>
  <c r="G8" i="12"/>
  <c r="G7" i="12" s="1"/>
  <c r="E8" i="12"/>
  <c r="E7" i="12" s="1"/>
  <c r="G18" i="12"/>
  <c r="F30" i="10"/>
  <c r="F48" i="16" s="1"/>
  <c r="F47" i="16" s="1"/>
  <c r="F15" i="12"/>
  <c r="F22" i="12"/>
  <c r="F34" i="16"/>
  <c r="F33" i="16" s="1"/>
  <c r="E6" i="10"/>
  <c r="E21" i="10" s="1"/>
  <c r="F13" i="14"/>
  <c r="F16" i="14" s="1"/>
  <c r="G25" i="10"/>
  <c r="G30" i="12"/>
  <c r="G17" i="12" s="1"/>
  <c r="F30" i="12"/>
  <c r="F35" i="10"/>
  <c r="F28" i="10" s="1"/>
  <c r="F10" i="12"/>
  <c r="E18" i="12"/>
  <c r="F18" i="12"/>
  <c r="F8" i="12"/>
  <c r="G11" i="10"/>
  <c r="E30" i="12"/>
  <c r="E56" i="10"/>
  <c r="G10" i="16" l="1"/>
  <c r="I11" i="16"/>
  <c r="G14" i="10"/>
  <c r="F17" i="12"/>
  <c r="C12" i="11" s="1"/>
  <c r="F10" i="10"/>
  <c r="F15" i="16" s="1"/>
  <c r="F14" i="16" s="1"/>
  <c r="F9" i="16" s="1"/>
  <c r="F38" i="16"/>
  <c r="F37" i="16" s="1"/>
  <c r="F32" i="16" s="1"/>
  <c r="F7" i="12"/>
  <c r="E17" i="12"/>
  <c r="B12" i="11" s="1"/>
  <c r="B11" i="11" s="1"/>
  <c r="B10" i="11" s="1"/>
  <c r="G6" i="10"/>
  <c r="G21" i="10" s="1"/>
  <c r="F25" i="10"/>
  <c r="F43" i="10"/>
  <c r="H14" i="14"/>
  <c r="G9" i="16" l="1"/>
  <c r="I9" i="16" s="1"/>
  <c r="I10" i="16"/>
  <c r="F9" i="10"/>
  <c r="F6" i="10" s="1"/>
  <c r="F21" i="10" s="1"/>
  <c r="H11" i="14"/>
  <c r="G43" i="10"/>
  <c r="G56" i="10" s="1"/>
  <c r="D12" i="11" s="1"/>
  <c r="F56" i="10"/>
  <c r="C11" i="11"/>
  <c r="C10" i="11" s="1"/>
  <c r="D11" i="11" l="1"/>
  <c r="F12" i="11"/>
  <c r="H15" i="14"/>
  <c r="H13" i="14" l="1"/>
  <c r="D10" i="11"/>
  <c r="F10" i="11" s="1"/>
  <c r="F11" i="11"/>
  <c r="H12" i="14" l="1"/>
  <c r="H10" i="14" s="1"/>
  <c r="I12" i="14"/>
  <c r="H16" i="14" l="1"/>
  <c r="H24" i="14" s="1"/>
  <c r="H32" i="14" s="1"/>
  <c r="I14" i="14" l="1"/>
  <c r="I15" i="14"/>
  <c r="J15" i="14" s="1"/>
  <c r="I11" i="14"/>
  <c r="I13" i="14" l="1"/>
  <c r="J13" i="14" s="1"/>
  <c r="J14" i="14"/>
  <c r="I10" i="14"/>
  <c r="J11" i="14"/>
  <c r="I16" i="14" l="1"/>
  <c r="J10" i="14"/>
  <c r="I24" i="14" l="1"/>
  <c r="J16" i="14"/>
  <c r="I32" i="14" l="1"/>
  <c r="J24" i="14"/>
</calcChain>
</file>

<file path=xl/sharedStrings.xml><?xml version="1.0" encoding="utf-8"?>
<sst xmlns="http://schemas.openxmlformats.org/spreadsheetml/2006/main" count="333" uniqueCount="161">
  <si>
    <t>PRIHODI UKUPNO</t>
  </si>
  <si>
    <t>RASHODI UKUPNO</t>
  </si>
  <si>
    <t>RAZLIKA - VIŠAK / MANJAK</t>
  </si>
  <si>
    <t>VIŠAK / MANJAK IZ PRETHODNE(IH) GODINE KOJI ĆE SE RASPOREDITI / POKRITI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</si>
  <si>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</si>
  <si>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</si>
  <si>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</si>
  <si>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</si>
  <si>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</si>
  <si>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</si>
  <si>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</si>
  <si>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Opći prihodi i primici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</si>
  <si>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</si>
  <si>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</si>
  <si>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</si>
  <si>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</si>
  <si>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</si>
  <si>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</si>
  <si>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</si>
  <si>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</si>
  <si>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</si>
  <si>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</si>
  <si>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</si>
  <si>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</si>
  <si>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</si>
  <si>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</si>
  <si>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</si>
  <si>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</si>
  <si>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</si>
  <si>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</si>
  <si>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</si>
  <si>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</si>
  <si>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</si>
  <si>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</si>
  <si>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</si>
  <si>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</si>
  <si>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</si>
  <si>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</si>
  <si>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Pomoći</t>
  </si>
  <si>
    <t>Prihodi od upravnih i administrativnih pristojbi, pristojbi po posebnim propisima i naknada</t>
  </si>
  <si>
    <t>Prihodi za posebne namjene</t>
  </si>
  <si>
    <t>Prihodi od prodaje proizvoda i robe te pruženih usluga,prihodi od donacija te povrati po protestiranim jamstvima</t>
  </si>
  <si>
    <t>Donacije</t>
  </si>
  <si>
    <t>Kazne, upravne mjere i ostali prihodi</t>
  </si>
  <si>
    <t>Ukupno prihodi</t>
  </si>
  <si>
    <t>Financijski rashodi</t>
  </si>
  <si>
    <t>Ukupni rashodi</t>
  </si>
  <si>
    <t>03 Javni red i sigurnost</t>
  </si>
  <si>
    <t>032 Usluge protupožarne zaštite</t>
  </si>
  <si>
    <t>PROGRAM 1046</t>
  </si>
  <si>
    <t>REDOVNA DJELATNOST JVP ZADAR</t>
  </si>
  <si>
    <t>Izvor financiranja 11</t>
  </si>
  <si>
    <t>Rashodi za zaposlene standard</t>
  </si>
  <si>
    <t>Materijalni rashodi - standard</t>
  </si>
  <si>
    <t>Financijski rashodi - standard</t>
  </si>
  <si>
    <t>Višak prihoda - vlastiti prihodi</t>
  </si>
  <si>
    <t>Izvor financiranja 31</t>
  </si>
  <si>
    <t>Redovna djelatnost JVP Zadar - izvanstandard</t>
  </si>
  <si>
    <t>Kapitalni rashodi JVP Zadar - izvanstandard</t>
  </si>
  <si>
    <t>Višak prihoda- vlastiti prihodi</t>
  </si>
  <si>
    <t>Rashodi za nabavu neproizvedene dugotrajne imovine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</si>
  <si>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</si>
  <si>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</si>
  <si>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</si>
  <si>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</si>
  <si>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</si>
  <si>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</si>
  <si>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</si>
  <si>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</si>
  <si>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</si>
  <si>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</si>
  <si>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</si>
  <si>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TEKUĆE GODINE</t>
  </si>
  <si>
    <t>PRIHODI POSLOVANJA PREMA IZVORIMA FINANCIRANJA</t>
  </si>
  <si>
    <t>RASHODI POSLOVANJA PREMA IZVORIMA FINANCIRANJA</t>
  </si>
  <si>
    <t>Izvor financiranja 61</t>
  </si>
  <si>
    <t>Aktivnost A104601</t>
  </si>
  <si>
    <t>Aktivnost A104602</t>
  </si>
  <si>
    <t>Aktivnost A104603</t>
  </si>
  <si>
    <t>Aktivnost A104604</t>
  </si>
  <si>
    <t>PRIJENOS MANJKA U SLJEDEĆE RAZDOBLJE</t>
  </si>
  <si>
    <t>PRIJENOS VIŠKA U SLJEDEĆE RAZDOBLJE</t>
  </si>
  <si>
    <t>Izvor financiranja 9241</t>
  </si>
  <si>
    <t>Višak prihoda - namjenski prihodi</t>
  </si>
  <si>
    <t>Višak prihoda- namj prihodi</t>
  </si>
  <si>
    <t>Izvršenje 2024.</t>
  </si>
  <si>
    <t>Tekući plan 2025.</t>
  </si>
  <si>
    <t>Plan za 2026.</t>
  </si>
  <si>
    <t>Plan 2025.</t>
  </si>
  <si>
    <t>RKP: 36022</t>
  </si>
  <si>
    <t>JAVNA VATROGASNA POSTROJBA ZADAR</t>
  </si>
  <si>
    <t>IZVORI FINANCIRANJA UKUPNO</t>
  </si>
  <si>
    <t>OPĆI PRIHODI I PRIMICI</t>
  </si>
  <si>
    <t>VLASTITI PRIHODI</t>
  </si>
  <si>
    <t>OSTALI PRIHODI ZA POSEBNE NAMJENE</t>
  </si>
  <si>
    <t>POMOĆI IZ DRŽAVNOG PRORAČUNA</t>
  </si>
  <si>
    <t>DONACIJE</t>
  </si>
  <si>
    <t>PRIHODI OD PRODAJE ILI ZAMJENE NEFINANCIJSKE IMOVINE I NAKNADE S NASLOVA OSIGURANJA</t>
  </si>
  <si>
    <t>NAMJENSKI PRIMICI OD ZADUŽIVANJA</t>
  </si>
  <si>
    <t>VIŠAK PRIHODA</t>
  </si>
  <si>
    <t>Ostali prihodi za posebne namjene</t>
  </si>
  <si>
    <t>Izvor financiranja 50</t>
  </si>
  <si>
    <t>Pomoći iz državnog proračuna</t>
  </si>
  <si>
    <t>Kapitalni rashodi JVP Zadar - Nabava vatrogasnih vozila</t>
  </si>
  <si>
    <t>Izdaci za otplate glavnice primljenih kredita i zajmova</t>
  </si>
  <si>
    <t>Izvor financiranja 81</t>
  </si>
  <si>
    <t>RASHODI ZA NABAVU NEFINANCIJSKE IMOVINE</t>
  </si>
  <si>
    <t>RASHODI POSLOVANJA</t>
  </si>
  <si>
    <t>PRIHODI OD PRODAJE NEFINANCIJSKE IMOVINE</t>
  </si>
  <si>
    <t>PRIHODI POSLOVANJA</t>
  </si>
  <si>
    <t>B. RAČUN FINANCIRANJA PREMA EKONOMSKOJ KLASIFIKACIJI I IZVORIMA FINANCIRANJA</t>
  </si>
  <si>
    <t>Brojčana oznaka i naziv</t>
  </si>
  <si>
    <t>1 Opći prihodi i primici</t>
  </si>
  <si>
    <t>11 Opći prihodi i primici</t>
  </si>
  <si>
    <t>3 Vlastiti prihodi</t>
  </si>
  <si>
    <t>31 Vlastiti prihodi</t>
  </si>
  <si>
    <t>4 Prihodi za posebne namjene</t>
  </si>
  <si>
    <t>43 Ostali prihodi za posebne namjene</t>
  </si>
  <si>
    <t>5 Pomoći</t>
  </si>
  <si>
    <t>57 Pomoći korisnici</t>
  </si>
  <si>
    <t>6 Donacije</t>
  </si>
  <si>
    <t>6103 Donacije - proračunski korisnici</t>
  </si>
  <si>
    <t>7 Prihodi od prodaje ili zamjene nefinancijske imovine i naknade s naslova osiguranja</t>
  </si>
  <si>
    <t>72 Prihodi od prodaje nefinancijske imovine</t>
  </si>
  <si>
    <t>8 Namjenski primici</t>
  </si>
  <si>
    <t>81 Namjenski primici</t>
  </si>
  <si>
    <t>9 Višak prihoda</t>
  </si>
  <si>
    <t>9231 Višak prihoda vlastite djelatnosti</t>
  </si>
  <si>
    <t>9241 Višak prihoda od posebne namjene</t>
  </si>
  <si>
    <t>Članak 2.</t>
  </si>
  <si>
    <t xml:space="preserve">dostavlja se Gradu Zadru na daljnje postupanje sukladno gore navedenom Zakonu o proračunu. </t>
  </si>
  <si>
    <t>Ukoliko se usvojenim proračunom ne izmijeni ovakav predloženi financijski plan isti se smatra konačnim</t>
  </si>
  <si>
    <t>financijskim planom i  stupa na snagu sukladno odredbama Odluke Gradskog vijeća Grada Zadra te će se objaviti</t>
  </si>
  <si>
    <t>na mrežnim stranicama Javne vatrogasne postrojbe Zadar.</t>
  </si>
  <si>
    <t>Klasa: 400-01/25-01/02</t>
  </si>
  <si>
    <t>Novi plan za 2026.</t>
  </si>
  <si>
    <t>Ostali rashodi</t>
  </si>
  <si>
    <t>Izvor financiranja 9231</t>
  </si>
  <si>
    <t>Izvor financiranja 9257</t>
  </si>
  <si>
    <t>Izvor financiranja 9261</t>
  </si>
  <si>
    <t>Višak prihoda - pomoći</t>
  </si>
  <si>
    <t>Višak prihoda - donacije</t>
  </si>
  <si>
    <t>9257 Višak prihoda pomoći</t>
  </si>
  <si>
    <t>9241 Višak prihoda donacije</t>
  </si>
  <si>
    <t>Izvor financiranja 72</t>
  </si>
  <si>
    <t>Višak prihoda pomoći</t>
  </si>
  <si>
    <t>Višak prihoda donacije</t>
  </si>
  <si>
    <t>Izvor financiranja 41</t>
  </si>
  <si>
    <t>41 Ostali prihodi za posebne namjene</t>
  </si>
  <si>
    <t>PRIJEDLOG IZMJENA I DOPUNA FINANCIJSKOG PLANA JAVNE VATROGASNE POSTROJBE ZADAR 
ZA 2026. I PROJEKCIJA ZA 2027. I 2028. GODINU</t>
  </si>
  <si>
    <t>Kapitalni projekt K104606</t>
  </si>
  <si>
    <t>Tekući projekt T104605</t>
  </si>
  <si>
    <t>Indeks novi/izvorni plan</t>
  </si>
  <si>
    <t>Ovaj Prijedlog izmjena i dopuna financijskog plana Javne vatrogasne postrojbe Zadar za 2026. godinu</t>
  </si>
  <si>
    <t>PRIJEDLOG IZMJENA I DOPUNA FINANCIJSKOG PLANA JAVNE VATROGASNE POSTROJBE ZADAR 
ZA 2026.GODINU</t>
  </si>
  <si>
    <t>PRIJEDLOG IZMJENA I DOPUNA FINANCIJSKOG PLANA JAVNE VATROGASNE POSTROJBE ZADAR 
ZA 2026. GODINU</t>
  </si>
  <si>
    <t xml:space="preserve">Ur.br.: 2198-1-121-26-8                                                                         </t>
  </si>
  <si>
    <t>Zadar, 18. svibnja 2026. godine</t>
  </si>
  <si>
    <t>Na temelju članka 38. Zakona o proračunu (Narodne novine broj 144/2021) te članka 32. i 45. Statuta Javne vatrogasne postrojbe Zadar,  Vatrogasno vijeće Javne vatrogasne postrojbe Zadar, na sjednici održanoj  18. svibnja 2026. godine, usvaja</t>
  </si>
  <si>
    <t>PREDSJEDNIK VATROGASNOG VIJEĆA</t>
  </si>
  <si>
    <t>Željko Šoša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</si>
</sst>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4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5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i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3" fillId="0" borderId="0"/>
    <xf numFmtId="43" fontId="17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0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0" borderId="3" xfId="0" applyNumberFormat="1" applyFont="1" applyBorder="1" applyAlignment="1">
      <alignment horizontal="right"/>
    </xf>
    <xf numFmtId="4" fontId="0" fillId="0" borderId="0" xfId="0" applyNumberFormat="1"/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0" fontId="16" fillId="2" borderId="3" xfId="0" quotePrefix="1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3" fontId="6" fillId="3" borderId="3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quotePrefix="1" applyFont="1" applyAlignment="1">
      <alignment horizontal="center" vertical="center" wrapText="1"/>
    </xf>
    <xf numFmtId="3" fontId="10" fillId="4" borderId="1" xfId="0" quotePrefix="1" applyNumberFormat="1" applyFont="1" applyFill="1" applyBorder="1" applyAlignment="1">
      <alignment horizontal="right"/>
    </xf>
    <xf numFmtId="3" fontId="10" fillId="3" borderId="1" xfId="0" quotePrefix="1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1" fillId="0" borderId="0" xfId="0" applyFont="1" applyAlignment="1">
      <alignment wrapText="1"/>
    </xf>
    <xf numFmtId="0" fontId="22" fillId="0" borderId="0" xfId="0" quotePrefix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8" fillId="0" borderId="0" xfId="0" applyFont="1"/>
    <xf numFmtId="0" fontId="10" fillId="0" borderId="1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left" wrapText="1"/>
    </xf>
    <xf numFmtId="0" fontId="10" fillId="0" borderId="2" xfId="0" quotePrefix="1" applyFont="1" applyBorder="1" applyAlignment="1">
      <alignment horizontal="center" wrapText="1"/>
    </xf>
    <xf numFmtId="0" fontId="10" fillId="0" borderId="2" xfId="0" quotePrefix="1" applyFont="1" applyBorder="1" applyAlignment="1">
      <alignment horizontal="left"/>
    </xf>
    <xf numFmtId="3" fontId="6" fillId="3" borderId="1" xfId="0" quotePrefix="1" applyNumberFormat="1" applyFont="1" applyFill="1" applyBorder="1" applyAlignment="1">
      <alignment horizontal="right"/>
    </xf>
    <xf numFmtId="4" fontId="10" fillId="3" borderId="1" xfId="0" quotePrefix="1" applyNumberFormat="1" applyFont="1" applyFill="1" applyBorder="1" applyAlignment="1">
      <alignment horizontal="right"/>
    </xf>
    <xf numFmtId="4" fontId="10" fillId="4" borderId="1" xfId="0" quotePrefix="1" applyNumberFormat="1" applyFont="1" applyFill="1" applyBorder="1" applyAlignment="1">
      <alignment horizontal="right"/>
    </xf>
    <xf numFmtId="0" fontId="5" fillId="0" borderId="0" xfId="0" applyFont="1" applyAlignment="1">
      <alignment vertical="center" wrapText="1"/>
    </xf>
    <xf numFmtId="0" fontId="20" fillId="0" borderId="0" xfId="11" applyFont="1"/>
    <xf numFmtId="0" fontId="5" fillId="0" borderId="0" xfId="0" applyFont="1" applyAlignment="1">
      <alignment vertical="center"/>
    </xf>
    <xf numFmtId="0" fontId="24" fillId="2" borderId="4" xfId="0" applyFont="1" applyFill="1" applyBorder="1" applyAlignment="1">
      <alignment horizontal="left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4" fontId="26" fillId="4" borderId="3" xfId="0" applyNumberFormat="1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left" vertical="center" wrapText="1"/>
    </xf>
    <xf numFmtId="4" fontId="28" fillId="2" borderId="4" xfId="0" applyNumberFormat="1" applyFont="1" applyFill="1" applyBorder="1" applyAlignment="1">
      <alignment horizontal="right" vertical="center"/>
    </xf>
    <xf numFmtId="4" fontId="28" fillId="2" borderId="3" xfId="0" applyNumberFormat="1" applyFont="1" applyFill="1" applyBorder="1" applyAlignment="1">
      <alignment horizontal="right" vertical="center"/>
    </xf>
    <xf numFmtId="0" fontId="30" fillId="2" borderId="3" xfId="0" quotePrefix="1" applyFont="1" applyFill="1" applyBorder="1" applyAlignment="1">
      <alignment horizontal="left" vertical="center" wrapText="1"/>
    </xf>
    <xf numFmtId="4" fontId="31" fillId="2" borderId="4" xfId="0" applyNumberFormat="1" applyFont="1" applyFill="1" applyBorder="1" applyAlignment="1">
      <alignment horizontal="right" vertical="center"/>
    </xf>
    <xf numFmtId="0" fontId="30" fillId="2" borderId="3" xfId="0" quotePrefix="1" applyFont="1" applyFill="1" applyBorder="1" applyAlignment="1">
      <alignment horizontal="left" vertical="center"/>
    </xf>
    <xf numFmtId="0" fontId="32" fillId="2" borderId="3" xfId="0" quotePrefix="1" applyFont="1" applyFill="1" applyBorder="1" applyAlignment="1">
      <alignment horizontal="left" vertical="center" wrapText="1"/>
    </xf>
    <xf numFmtId="0" fontId="29" fillId="2" borderId="3" xfId="0" applyFont="1" applyFill="1" applyBorder="1" applyAlignment="1">
      <alignment vertical="center" wrapText="1"/>
    </xf>
    <xf numFmtId="4" fontId="31" fillId="2" borderId="3" xfId="0" applyNumberFormat="1" applyFont="1" applyFill="1" applyBorder="1" applyAlignment="1">
      <alignment horizontal="right" vertical="center"/>
    </xf>
    <xf numFmtId="0" fontId="19" fillId="0" borderId="0" xfId="0" applyFont="1"/>
    <xf numFmtId="4" fontId="19" fillId="0" borderId="0" xfId="0" applyNumberFormat="1" applyFont="1"/>
    <xf numFmtId="0" fontId="19" fillId="0" borderId="0" xfId="0" applyFont="1" applyAlignment="1">
      <alignment vertical="center"/>
    </xf>
    <xf numFmtId="0" fontId="34" fillId="2" borderId="3" xfId="0" applyFont="1" applyFill="1" applyBorder="1" applyAlignment="1">
      <alignment vertical="center" wrapText="1"/>
    </xf>
    <xf numFmtId="0" fontId="33" fillId="0" borderId="0" xfId="0" applyFont="1" applyAlignment="1">
      <alignment wrapText="1"/>
    </xf>
    <xf numFmtId="0" fontId="28" fillId="2" borderId="4" xfId="0" applyFont="1" applyFill="1" applyBorder="1" applyAlignment="1">
      <alignment horizontal="left" vertical="center" wrapText="1"/>
    </xf>
    <xf numFmtId="4" fontId="28" fillId="2" borderId="4" xfId="0" applyNumberFormat="1" applyFont="1" applyFill="1" applyBorder="1" applyAlignment="1">
      <alignment horizontal="right"/>
    </xf>
    <xf numFmtId="4" fontId="28" fillId="2" borderId="3" xfId="0" applyNumberFormat="1" applyFont="1" applyFill="1" applyBorder="1" applyAlignment="1">
      <alignment horizontal="right"/>
    </xf>
    <xf numFmtId="0" fontId="31" fillId="2" borderId="4" xfId="0" applyFont="1" applyFill="1" applyBorder="1" applyAlignment="1">
      <alignment horizontal="left" vertical="center" wrapText="1"/>
    </xf>
    <xf numFmtId="4" fontId="31" fillId="2" borderId="4" xfId="0" applyNumberFormat="1" applyFont="1" applyFill="1" applyBorder="1" applyAlignment="1">
      <alignment horizontal="right"/>
    </xf>
    <xf numFmtId="4" fontId="31" fillId="2" borderId="3" xfId="0" applyNumberFormat="1" applyFont="1" applyFill="1" applyBorder="1" applyAlignment="1">
      <alignment horizontal="right"/>
    </xf>
    <xf numFmtId="4" fontId="31" fillId="0" borderId="3" xfId="0" applyNumberFormat="1" applyFont="1" applyBorder="1" applyAlignment="1">
      <alignment horizontal="right"/>
    </xf>
    <xf numFmtId="0" fontId="32" fillId="2" borderId="3" xfId="0" quotePrefix="1" applyFont="1" applyFill="1" applyBorder="1" applyAlignment="1">
      <alignment horizontal="left" vertical="center"/>
    </xf>
    <xf numFmtId="4" fontId="28" fillId="0" borderId="3" xfId="0" applyNumberFormat="1" applyFont="1" applyBorder="1" applyAlignment="1">
      <alignment horizontal="right"/>
    </xf>
    <xf numFmtId="4" fontId="28" fillId="0" borderId="4" xfId="0" applyNumberFormat="1" applyFont="1" applyBorder="1" applyAlignment="1">
      <alignment horizontal="right"/>
    </xf>
    <xf numFmtId="4" fontId="31" fillId="0" borderId="4" xfId="0" applyNumberFormat="1" applyFont="1" applyBorder="1" applyAlignment="1">
      <alignment horizontal="right"/>
    </xf>
    <xf numFmtId="0" fontId="31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34" fillId="2" borderId="3" xfId="0" applyFont="1" applyFill="1" applyBorder="1" applyAlignment="1">
      <alignment horizontal="left" vertical="center" wrapText="1"/>
    </xf>
    <xf numFmtId="0" fontId="34" fillId="2" borderId="3" xfId="0" quotePrefix="1" applyFont="1" applyFill="1" applyBorder="1" applyAlignment="1">
      <alignment horizontal="left" vertical="center"/>
    </xf>
    <xf numFmtId="0" fontId="29" fillId="2" borderId="3" xfId="0" applyFont="1" applyFill="1" applyBorder="1" applyAlignment="1">
      <alignment horizontal="left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43" fontId="28" fillId="2" borderId="4" xfId="15" applyFont="1" applyFill="1" applyBorder="1" applyAlignment="1">
      <alignment horizontal="right"/>
    </xf>
    <xf numFmtId="43" fontId="28" fillId="2" borderId="3" xfId="15" applyFont="1" applyFill="1" applyBorder="1" applyAlignment="1">
      <alignment horizontal="right"/>
    </xf>
    <xf numFmtId="43" fontId="31" fillId="2" borderId="4" xfId="15" applyFont="1" applyFill="1" applyBorder="1" applyAlignment="1">
      <alignment horizontal="right"/>
    </xf>
    <xf numFmtId="43" fontId="31" fillId="2" borderId="3" xfId="15" applyFont="1" applyFill="1" applyBorder="1" applyAlignment="1">
      <alignment horizontal="right"/>
    </xf>
    <xf numFmtId="0" fontId="29" fillId="2" borderId="3" xfId="0" quotePrefix="1" applyFont="1" applyFill="1" applyBorder="1" applyAlignment="1">
      <alignment horizontal="left" vertical="center"/>
    </xf>
    <xf numFmtId="4" fontId="31" fillId="0" borderId="3" xfId="0" applyNumberFormat="1" applyFont="1" applyBorder="1" applyAlignment="1">
      <alignment horizontal="right" vertical="center"/>
    </xf>
    <xf numFmtId="0" fontId="34" fillId="2" borderId="1" xfId="0" applyFont="1" applyFill="1" applyBorder="1" applyAlignment="1">
      <alignment horizontal="left" vertical="center" wrapText="1"/>
    </xf>
    <xf numFmtId="0" fontId="34" fillId="2" borderId="2" xfId="0" applyFont="1" applyFill="1" applyBorder="1" applyAlignment="1">
      <alignment horizontal="left" vertical="center" wrapText="1"/>
    </xf>
    <xf numFmtId="0" fontId="30" fillId="2" borderId="2" xfId="0" quotePrefix="1" applyFont="1" applyFill="1" applyBorder="1" applyAlignment="1">
      <alignment horizontal="left" vertical="center"/>
    </xf>
    <xf numFmtId="0" fontId="30" fillId="2" borderId="4" xfId="0" quotePrefix="1" applyFont="1" applyFill="1" applyBorder="1" applyAlignment="1">
      <alignment horizontal="left" vertical="center"/>
    </xf>
    <xf numFmtId="4" fontId="31" fillId="0" borderId="4" xfId="0" applyNumberFormat="1" applyFont="1" applyBorder="1" applyAlignment="1">
      <alignment horizontal="right" vertical="center"/>
    </xf>
    <xf numFmtId="0" fontId="37" fillId="0" borderId="0" xfId="5" applyFont="1"/>
    <xf numFmtId="0" fontId="38" fillId="0" borderId="0" xfId="5" applyFont="1"/>
    <xf numFmtId="4" fontId="38" fillId="0" borderId="0" xfId="5" applyNumberFormat="1" applyFont="1"/>
    <xf numFmtId="0" fontId="20" fillId="0" borderId="0" xfId="5" applyFont="1"/>
    <xf numFmtId="0" fontId="8" fillId="0" borderId="0" xfId="5"/>
    <xf numFmtId="0" fontId="39" fillId="0" borderId="0" xfId="5" applyFont="1"/>
    <xf numFmtId="0" fontId="40" fillId="0" borderId="0" xfId="5" applyFont="1" applyAlignment="1">
      <alignment horizontal="center"/>
    </xf>
    <xf numFmtId="0" fontId="41" fillId="0" borderId="0" xfId="5" applyFont="1"/>
    <xf numFmtId="0" fontId="10" fillId="0" borderId="0" xfId="5" applyFont="1"/>
    <xf numFmtId="0" fontId="42" fillId="0" borderId="0" xfId="0" applyFont="1"/>
    <xf numFmtId="0" fontId="37" fillId="0" borderId="6" xfId="5" applyFont="1" applyBorder="1"/>
    <xf numFmtId="0" fontId="40" fillId="0" borderId="0" xfId="5" applyFont="1"/>
    <xf numFmtId="0" fontId="43" fillId="0" borderId="0" xfId="5" applyFont="1"/>
    <xf numFmtId="4" fontId="8" fillId="0" borderId="0" xfId="5" applyNumberFormat="1"/>
    <xf numFmtId="4" fontId="43" fillId="0" borderId="0" xfId="5" applyNumberFormat="1" applyFont="1"/>
    <xf numFmtId="0" fontId="12" fillId="0" borderId="0" xfId="0" applyFont="1" applyAlignment="1">
      <alignment wrapText="1"/>
    </xf>
    <xf numFmtId="0" fontId="35" fillId="0" borderId="0" xfId="0" applyFont="1" applyAlignment="1">
      <alignment horizontal="center"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 indent="1"/>
    </xf>
    <xf numFmtId="0" fontId="31" fillId="2" borderId="2" xfId="0" applyFont="1" applyFill="1" applyBorder="1" applyAlignment="1">
      <alignment horizontal="left" vertical="center" wrapText="1" indent="1"/>
    </xf>
    <xf numFmtId="0" fontId="31" fillId="2" borderId="4" xfId="0" applyFont="1" applyFill="1" applyBorder="1" applyAlignment="1">
      <alignment horizontal="left" vertical="center" wrapText="1" indent="1"/>
    </xf>
    <xf numFmtId="0" fontId="24" fillId="2" borderId="4" xfId="0" applyFont="1" applyFill="1" applyBorder="1" applyAlignment="1">
      <alignment horizontal="left" vertical="center" wrapText="1"/>
    </xf>
    <xf numFmtId="4" fontId="19" fillId="0" borderId="0" xfId="0" applyNumberFormat="1" applyFont="1" applyAlignment="1">
      <alignment vertical="center"/>
    </xf>
    <xf numFmtId="0" fontId="35" fillId="0" borderId="0" xfId="0" applyFont="1" applyAlignment="1">
      <alignment vertical="center"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10" fillId="3" borderId="1" xfId="0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1" xfId="0" quotePrefix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8" fillId="3" borderId="2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1" fillId="0" borderId="1" xfId="0" applyFont="1" applyBorder="1" applyAlignment="1">
      <alignment horizontal="left" vertical="center" wrapText="1" indent="1"/>
    </xf>
    <xf numFmtId="0" fontId="31" fillId="0" borderId="2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horizontal="left" vertical="center" wrapText="1" indent="1"/>
    </xf>
    <xf numFmtId="0" fontId="31" fillId="0" borderId="1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left" vertical="center" wrapText="1"/>
    </xf>
    <xf numFmtId="0" fontId="28" fillId="2" borderId="4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 indent="1"/>
    </xf>
    <xf numFmtId="0" fontId="31" fillId="2" borderId="2" xfId="0" applyFont="1" applyFill="1" applyBorder="1" applyAlignment="1">
      <alignment horizontal="left" vertical="center" wrapText="1" indent="1"/>
    </xf>
    <xf numFmtId="0" fontId="31" fillId="2" borderId="4" xfId="0" applyFont="1" applyFill="1" applyBorder="1" applyAlignment="1">
      <alignment horizontal="left" vertical="center" wrapText="1" indent="1"/>
    </xf>
    <xf numFmtId="0" fontId="24" fillId="0" borderId="1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20" fillId="0" borderId="0" xfId="11" applyFont="1" applyAlignment="1">
      <alignment horizontal="center" wrapText="1"/>
    </xf>
    <xf numFmtId="0" fontId="40" fillId="0" borderId="0" xfId="5" applyFont="1" applyAlignment="1">
      <alignment horizontal="center"/>
    </xf>
  </cellXfs>
  <cellStyles count="16">
    <cellStyle name="Normal 2" xfId="2"/>
    <cellStyle name="Normal 3" xfId="3"/>
    <cellStyle name="Normal 4" xfId="1"/>
    <cellStyle name="Normal 5" xfId="4"/>
    <cellStyle name="Normal 5 2" xfId="5"/>
    <cellStyle name="Normal 5 3" xfId="6"/>
    <cellStyle name="Normal 5 4" xfId="7"/>
    <cellStyle name="Normal 5 4 2" xfId="8"/>
    <cellStyle name="Normal 5 4 3" xfId="9"/>
    <cellStyle name="Normal 5 4 3 2" xfId="10"/>
    <cellStyle name="Normal 5 4 3 2 2" xfId="11"/>
    <cellStyle name="Normal 6" xfId="12"/>
    <cellStyle name="Normal 6 2" xfId="13"/>
    <cellStyle name="Normalno" xfId="0" builtinId="0"/>
    <cellStyle name="Obično_List4" xfId="14"/>
    <cellStyle name="Zarez" xfId="1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Knjig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Račun prihoda i rashoda"/>
    </sheetNames>
    <sheetDataSet>
      <sheetData sheetId="0">
        <row r="11">
          <cell r="E11">
            <v>5712144.6900000004</v>
          </cell>
        </row>
        <row r="17">
          <cell r="D17">
            <v>0</v>
          </cell>
          <cell r="E17">
            <v>200</v>
          </cell>
        </row>
        <row r="27">
          <cell r="E27">
            <v>5336252.4800000004</v>
          </cell>
        </row>
        <row r="32">
          <cell r="E32">
            <v>1991000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opLeftCell="A25" workbookViewId="0">
      <selection activeCell="M4" sqref="M4"/>
    </sheetView>
  </sheetViews>
  <sheetFormatPr defaultRowHeight="15" x14ac:dyDescent="0.25"/>
  <cols>
    <col min="5" max="8" width="25.28515625" customWidth="1"/>
    <col min="9" max="9" width="22.7109375" customWidth="1"/>
    <col min="10" max="10" width="14.7109375" customWidth="1"/>
  </cols>
  <sheetData>
    <row r="1" spans="1:10" ht="27.75" customHeight="1" x14ac:dyDescent="0.25">
      <c r="A1" s="186" t="s">
        <v>158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0" x14ac:dyDescent="0.25">
      <c r="A2" s="50"/>
    </row>
    <row r="3" spans="1:10" ht="42" customHeight="1" x14ac:dyDescent="0.25">
      <c r="A3" s="132" t="s">
        <v>154</v>
      </c>
      <c r="B3" s="132"/>
      <c r="C3" s="132"/>
      <c r="D3" s="132"/>
      <c r="E3" s="132"/>
      <c r="F3" s="132"/>
      <c r="G3" s="132"/>
      <c r="H3" s="132"/>
      <c r="I3" s="132"/>
      <c r="J3" s="132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132" t="s">
        <v>23</v>
      </c>
      <c r="B5" s="132"/>
      <c r="C5" s="132"/>
      <c r="D5" s="132"/>
      <c r="E5" s="132"/>
      <c r="F5" s="132"/>
      <c r="G5" s="132"/>
      <c r="H5" s="132"/>
      <c r="I5" s="132"/>
      <c r="J5" s="145"/>
    </row>
    <row r="6" spans="1:10" ht="18" x14ac:dyDescent="0.25">
      <c r="A6" s="4"/>
      <c r="B6" s="4"/>
      <c r="C6" s="4"/>
      <c r="D6" s="4"/>
      <c r="E6" s="4"/>
      <c r="F6" s="4"/>
      <c r="G6" s="4"/>
      <c r="H6" s="4"/>
      <c r="I6" s="4"/>
      <c r="J6" s="5"/>
    </row>
    <row r="7" spans="1:10" ht="15.75" x14ac:dyDescent="0.25">
      <c r="A7" s="132" t="s">
        <v>31</v>
      </c>
      <c r="B7" s="133"/>
      <c r="C7" s="133"/>
      <c r="D7" s="133"/>
      <c r="E7" s="133"/>
      <c r="F7" s="133"/>
      <c r="G7" s="133"/>
      <c r="H7" s="133"/>
      <c r="I7" s="133"/>
      <c r="J7" s="133"/>
    </row>
    <row r="8" spans="1:10" ht="18" x14ac:dyDescent="0.25">
      <c r="A8" s="1"/>
      <c r="B8" s="2"/>
      <c r="C8" s="2"/>
      <c r="D8" s="2"/>
      <c r="E8" s="6"/>
      <c r="F8" s="7"/>
      <c r="G8" s="7"/>
      <c r="H8" s="7"/>
      <c r="I8" s="7"/>
      <c r="J8" s="7"/>
    </row>
    <row r="9" spans="1:10" ht="38.25" x14ac:dyDescent="0.25">
      <c r="A9" s="15"/>
      <c r="B9" s="16"/>
      <c r="C9" s="16"/>
      <c r="D9" s="17"/>
      <c r="E9" s="18"/>
      <c r="F9" s="3" t="s">
        <v>85</v>
      </c>
      <c r="G9" s="3" t="s">
        <v>86</v>
      </c>
      <c r="H9" s="3" t="s">
        <v>87</v>
      </c>
      <c r="I9" s="3" t="s">
        <v>135</v>
      </c>
      <c r="J9" s="3" t="s">
        <v>152</v>
      </c>
    </row>
    <row r="10" spans="1:10" x14ac:dyDescent="0.25">
      <c r="A10" s="137" t="s">
        <v>0</v>
      </c>
      <c r="B10" s="131"/>
      <c r="C10" s="131"/>
      <c r="D10" s="131"/>
      <c r="E10" s="146"/>
      <c r="F10" s="21">
        <f>F11+F12</f>
        <v>4418880.1399999997</v>
      </c>
      <c r="G10" s="21">
        <f t="shared" ref="G10" si="0">G11+G12</f>
        <v>4851984.49</v>
      </c>
      <c r="H10" s="21">
        <f>H11+H12</f>
        <v>5511500</v>
      </c>
      <c r="I10" s="21">
        <f>I11+I12</f>
        <v>5712344.6900000004</v>
      </c>
      <c r="J10" s="21">
        <f>+I10/H10*100</f>
        <v>103.64410215004992</v>
      </c>
    </row>
    <row r="11" spans="1:10" x14ac:dyDescent="0.25">
      <c r="A11" s="147" t="s">
        <v>61</v>
      </c>
      <c r="B11" s="148"/>
      <c r="C11" s="148"/>
      <c r="D11" s="148"/>
      <c r="E11" s="144"/>
      <c r="F11" s="22">
        <f>+'Prihodi i rashodi prema izvorim'!E6</f>
        <v>4418880.1399999997</v>
      </c>
      <c r="G11" s="22">
        <v>4851784.49</v>
      </c>
      <c r="H11" s="22">
        <f>+'Prihodi i rashodi prema izvorim'!G6</f>
        <v>5511500</v>
      </c>
      <c r="I11" s="22">
        <f>+'[1] Račun prihoda i rashoda'!E11</f>
        <v>5712144.6900000004</v>
      </c>
      <c r="J11" s="22">
        <f t="shared" ref="J11:J16" si="1">+I11/H11*100</f>
        <v>103.64047337385468</v>
      </c>
    </row>
    <row r="12" spans="1:10" x14ac:dyDescent="0.25">
      <c r="A12" s="143" t="s">
        <v>62</v>
      </c>
      <c r="B12" s="144"/>
      <c r="C12" s="144"/>
      <c r="D12" s="144"/>
      <c r="E12" s="144"/>
      <c r="F12" s="22">
        <f>+'Prihodi i rashodi prema izvorim'!E18</f>
        <v>0</v>
      </c>
      <c r="G12" s="22">
        <v>200</v>
      </c>
      <c r="H12" s="22">
        <f>+'[1] Račun prihoda i rashoda'!D17</f>
        <v>0</v>
      </c>
      <c r="I12" s="22">
        <f>+'[1] Račun prihoda i rashoda'!E17</f>
        <v>200</v>
      </c>
      <c r="J12" s="22">
        <v>0</v>
      </c>
    </row>
    <row r="13" spans="1:10" x14ac:dyDescent="0.25">
      <c r="A13" s="30" t="s">
        <v>1</v>
      </c>
      <c r="B13" s="31"/>
      <c r="C13" s="31"/>
      <c r="D13" s="31"/>
      <c r="E13" s="31"/>
      <c r="F13" s="21">
        <f>F14+F15</f>
        <v>4501329.41</v>
      </c>
      <c r="G13" s="21">
        <f t="shared" ref="G13:I13" si="2">G14+G15</f>
        <v>4931250.3</v>
      </c>
      <c r="H13" s="21">
        <f t="shared" si="2"/>
        <v>6931500</v>
      </c>
      <c r="I13" s="21">
        <f t="shared" si="2"/>
        <v>7327252.4800000004</v>
      </c>
      <c r="J13" s="21">
        <f t="shared" si="1"/>
        <v>105.70947817932628</v>
      </c>
    </row>
    <row r="14" spans="1:10" x14ac:dyDescent="0.25">
      <c r="A14" s="149" t="s">
        <v>63</v>
      </c>
      <c r="B14" s="148"/>
      <c r="C14" s="148"/>
      <c r="D14" s="148"/>
      <c r="E14" s="148"/>
      <c r="F14" s="22">
        <f>+'Prihodi i rashodi prema izvorim'!E25</f>
        <v>4179713.61</v>
      </c>
      <c r="G14" s="22">
        <v>4814850.3</v>
      </c>
      <c r="H14" s="22">
        <f>+'Prihodi i rashodi prema izvorim'!G25</f>
        <v>4993500</v>
      </c>
      <c r="I14" s="22">
        <f>+'[1] Račun prihoda i rashoda'!E27</f>
        <v>5336252.4800000004</v>
      </c>
      <c r="J14" s="22">
        <f t="shared" si="1"/>
        <v>106.86397276459398</v>
      </c>
    </row>
    <row r="15" spans="1:10" x14ac:dyDescent="0.25">
      <c r="A15" s="143" t="s">
        <v>64</v>
      </c>
      <c r="B15" s="144"/>
      <c r="C15" s="144"/>
      <c r="D15" s="144"/>
      <c r="E15" s="144"/>
      <c r="F15" s="22">
        <f>+'Prihodi i rashodi prema izvorim'!E43</f>
        <v>321615.80000000005</v>
      </c>
      <c r="G15" s="22">
        <v>116400</v>
      </c>
      <c r="H15" s="22">
        <f>+'Prihodi i rashodi prema izvorim'!G43</f>
        <v>1938000</v>
      </c>
      <c r="I15" s="22">
        <f>+'[1] Račun prihoda i rashoda'!E32</f>
        <v>1991000</v>
      </c>
      <c r="J15" s="22">
        <f t="shared" si="1"/>
        <v>102.73477812177502</v>
      </c>
    </row>
    <row r="16" spans="1:10" x14ac:dyDescent="0.25">
      <c r="A16" s="130" t="s">
        <v>2</v>
      </c>
      <c r="B16" s="131"/>
      <c r="C16" s="131"/>
      <c r="D16" s="131"/>
      <c r="E16" s="131"/>
      <c r="F16" s="21">
        <f>F10-F13</f>
        <v>-82449.270000000484</v>
      </c>
      <c r="G16" s="21">
        <f t="shared" ref="G16:I16" si="3">G10-G13</f>
        <v>-79265.80999999959</v>
      </c>
      <c r="H16" s="21">
        <f t="shared" si="3"/>
        <v>-1420000</v>
      </c>
      <c r="I16" s="21">
        <f t="shared" si="3"/>
        <v>-1614907.79</v>
      </c>
      <c r="J16" s="21">
        <f t="shared" si="1"/>
        <v>113.72590070422535</v>
      </c>
    </row>
    <row r="17" spans="1:10" ht="18" x14ac:dyDescent="0.25">
      <c r="A17" s="4"/>
      <c r="B17" s="32"/>
      <c r="C17" s="32"/>
      <c r="D17" s="32"/>
      <c r="E17" s="32"/>
      <c r="F17" s="32"/>
      <c r="G17" s="32"/>
      <c r="H17" s="33"/>
      <c r="I17" s="33"/>
      <c r="J17" s="33"/>
    </row>
    <row r="18" spans="1:10" ht="15.75" x14ac:dyDescent="0.25">
      <c r="A18" s="132" t="s">
        <v>32</v>
      </c>
      <c r="B18" s="133"/>
      <c r="C18" s="133"/>
      <c r="D18" s="133"/>
      <c r="E18" s="133"/>
      <c r="F18" s="133"/>
      <c r="G18" s="133"/>
      <c r="H18" s="133"/>
      <c r="I18" s="133"/>
      <c r="J18" s="133"/>
    </row>
    <row r="19" spans="1:10" ht="18" x14ac:dyDescent="0.25">
      <c r="A19" s="4"/>
      <c r="B19" s="32"/>
      <c r="C19" s="32"/>
      <c r="D19" s="32"/>
      <c r="E19" s="32"/>
      <c r="F19" s="32"/>
      <c r="G19" s="32"/>
      <c r="H19" s="33"/>
      <c r="I19" s="33"/>
      <c r="J19" s="33"/>
    </row>
    <row r="20" spans="1:10" ht="38.25" x14ac:dyDescent="0.25">
      <c r="A20" s="15"/>
      <c r="B20" s="16"/>
      <c r="C20" s="16"/>
      <c r="D20" s="17"/>
      <c r="E20" s="18"/>
      <c r="F20" s="3" t="s">
        <v>85</v>
      </c>
      <c r="G20" s="3" t="s">
        <v>86</v>
      </c>
      <c r="H20" s="3" t="s">
        <v>87</v>
      </c>
      <c r="I20" s="3" t="s">
        <v>135</v>
      </c>
      <c r="J20" s="3" t="s">
        <v>152</v>
      </c>
    </row>
    <row r="21" spans="1:10" x14ac:dyDescent="0.25">
      <c r="A21" s="143" t="s">
        <v>65</v>
      </c>
      <c r="B21" s="144"/>
      <c r="C21" s="144"/>
      <c r="D21" s="144"/>
      <c r="E21" s="144"/>
      <c r="F21" s="19"/>
      <c r="G21" s="19"/>
      <c r="H21" s="22">
        <f>+'POSEBNI DIO'!G86</f>
        <v>1800000</v>
      </c>
      <c r="I21" s="22">
        <f>+'POSEBNI DIO'!H14</f>
        <v>1800000</v>
      </c>
      <c r="J21" s="22">
        <f>+I21/H21*100</f>
        <v>100</v>
      </c>
    </row>
    <row r="22" spans="1:10" x14ac:dyDescent="0.25">
      <c r="A22" s="143" t="s">
        <v>66</v>
      </c>
      <c r="B22" s="144"/>
      <c r="C22" s="144"/>
      <c r="D22" s="144"/>
      <c r="E22" s="144"/>
      <c r="F22" s="19"/>
      <c r="G22" s="19"/>
      <c r="H22" s="22">
        <f>+'POSEBNI DIO'!G36</f>
        <v>0</v>
      </c>
      <c r="I22" s="22">
        <v>0</v>
      </c>
      <c r="J22" s="22">
        <v>0</v>
      </c>
    </row>
    <row r="23" spans="1:10" x14ac:dyDescent="0.25">
      <c r="A23" s="130" t="s">
        <v>4</v>
      </c>
      <c r="B23" s="131"/>
      <c r="C23" s="131"/>
      <c r="D23" s="131"/>
      <c r="E23" s="131"/>
      <c r="F23" s="29">
        <f>F21-F22</f>
        <v>0</v>
      </c>
      <c r="G23" s="29">
        <f t="shared" ref="G23:H23" si="4">G21-G22</f>
        <v>0</v>
      </c>
      <c r="H23" s="21">
        <f t="shared" si="4"/>
        <v>1800000</v>
      </c>
      <c r="I23" s="21">
        <f t="shared" ref="I23" si="5">I21-I22</f>
        <v>1800000</v>
      </c>
      <c r="J23" s="21">
        <f>+I23/H23*100</f>
        <v>100</v>
      </c>
    </row>
    <row r="24" spans="1:10" x14ac:dyDescent="0.25">
      <c r="A24" s="130" t="s">
        <v>5</v>
      </c>
      <c r="B24" s="131"/>
      <c r="C24" s="131"/>
      <c r="D24" s="131"/>
      <c r="E24" s="131"/>
      <c r="F24" s="21">
        <v>0</v>
      </c>
      <c r="G24" s="21">
        <v>0</v>
      </c>
      <c r="H24" s="21">
        <f>+H16+H23</f>
        <v>380000</v>
      </c>
      <c r="I24" s="21">
        <f>+I16+I23</f>
        <v>185092.20999999996</v>
      </c>
      <c r="J24" s="21">
        <f>+I24/H24*100</f>
        <v>48.708476315789461</v>
      </c>
    </row>
    <row r="25" spans="1:10" ht="18" x14ac:dyDescent="0.25">
      <c r="A25" s="34"/>
      <c r="B25" s="32"/>
      <c r="C25" s="32"/>
      <c r="D25" s="32"/>
      <c r="E25" s="32"/>
      <c r="F25" s="32"/>
      <c r="G25" s="32"/>
      <c r="H25" s="33"/>
      <c r="I25" s="33"/>
      <c r="J25" s="33"/>
    </row>
    <row r="26" spans="1:10" ht="15.75" x14ac:dyDescent="0.25">
      <c r="A26" s="132" t="s">
        <v>67</v>
      </c>
      <c r="B26" s="133"/>
      <c r="C26" s="133"/>
      <c r="D26" s="133"/>
      <c r="E26" s="133"/>
      <c r="F26" s="133"/>
      <c r="G26" s="133"/>
      <c r="H26" s="133"/>
      <c r="I26" s="133"/>
      <c r="J26" s="133"/>
    </row>
    <row r="27" spans="1:10" ht="15.75" x14ac:dyDescent="0.25">
      <c r="A27" s="27"/>
      <c r="B27" s="28"/>
      <c r="C27" s="28"/>
      <c r="D27" s="28"/>
      <c r="E27" s="28"/>
      <c r="F27" s="28"/>
      <c r="G27" s="28"/>
      <c r="H27" s="28"/>
      <c r="I27" s="119"/>
      <c r="J27" s="28"/>
    </row>
    <row r="28" spans="1:10" ht="38.25" x14ac:dyDescent="0.25">
      <c r="A28" s="15"/>
      <c r="B28" s="16"/>
      <c r="C28" s="16"/>
      <c r="D28" s="17"/>
      <c r="E28" s="18"/>
      <c r="F28" s="3" t="s">
        <v>85</v>
      </c>
      <c r="G28" s="3" t="s">
        <v>86</v>
      </c>
      <c r="H28" s="3" t="s">
        <v>87</v>
      </c>
      <c r="I28" s="3" t="s">
        <v>135</v>
      </c>
      <c r="J28" s="3" t="s">
        <v>152</v>
      </c>
    </row>
    <row r="29" spans="1:10" ht="15" customHeight="1" x14ac:dyDescent="0.25">
      <c r="A29" s="134" t="s">
        <v>68</v>
      </c>
      <c r="B29" s="135"/>
      <c r="C29" s="135"/>
      <c r="D29" s="135"/>
      <c r="E29" s="136"/>
      <c r="F29" s="48">
        <v>161715.07999999999</v>
      </c>
      <c r="G29" s="48">
        <v>81230.3</v>
      </c>
      <c r="H29" s="48">
        <v>0</v>
      </c>
      <c r="I29" s="48">
        <v>181456.48</v>
      </c>
      <c r="J29" s="48">
        <v>0</v>
      </c>
    </row>
    <row r="30" spans="1:10" ht="15" customHeight="1" x14ac:dyDescent="0.25">
      <c r="A30" s="134" t="s">
        <v>80</v>
      </c>
      <c r="B30" s="135"/>
      <c r="C30" s="135"/>
      <c r="D30" s="135"/>
      <c r="E30" s="136"/>
      <c r="F30" s="48"/>
      <c r="G30" s="48">
        <v>-1964.49</v>
      </c>
      <c r="H30" s="48">
        <v>-380000</v>
      </c>
      <c r="I30" s="48">
        <v>-366548.69</v>
      </c>
      <c r="J30" s="48">
        <f>+I30/H30*100</f>
        <v>96.46018157894737</v>
      </c>
    </row>
    <row r="31" spans="1:10" ht="15" customHeight="1" x14ac:dyDescent="0.25">
      <c r="A31" s="130" t="s">
        <v>81</v>
      </c>
      <c r="B31" s="131"/>
      <c r="C31" s="131"/>
      <c r="D31" s="131"/>
      <c r="E31" s="131"/>
      <c r="F31" s="47">
        <v>79265.81</v>
      </c>
      <c r="G31" s="47">
        <f>+G29+G30</f>
        <v>79265.81</v>
      </c>
      <c r="H31" s="47">
        <v>0</v>
      </c>
      <c r="I31" s="47">
        <f>+I29+I30</f>
        <v>-185092.21</v>
      </c>
      <c r="J31" s="47">
        <v>0</v>
      </c>
    </row>
    <row r="32" spans="1:10" ht="45" customHeight="1" x14ac:dyDescent="0.25">
      <c r="A32" s="137" t="s">
        <v>70</v>
      </c>
      <c r="B32" s="138"/>
      <c r="C32" s="138"/>
      <c r="D32" s="138"/>
      <c r="E32" s="139"/>
      <c r="F32" s="47">
        <f>+F31</f>
        <v>79265.81</v>
      </c>
      <c r="G32" s="36">
        <f>+G16+G31</f>
        <v>4.0745362639427185E-10</v>
      </c>
      <c r="H32" s="36">
        <f>+H24+H30</f>
        <v>0</v>
      </c>
      <c r="I32" s="36">
        <f>+I24+I29+I30</f>
        <v>0</v>
      </c>
      <c r="J32" s="36">
        <v>0</v>
      </c>
    </row>
    <row r="33" spans="1:10" ht="15.75" x14ac:dyDescent="0.25">
      <c r="A33" s="37"/>
      <c r="B33" s="38"/>
      <c r="C33" s="38"/>
      <c r="D33" s="38"/>
      <c r="E33" s="38"/>
      <c r="F33" s="38"/>
      <c r="G33" s="38"/>
      <c r="H33" s="38"/>
      <c r="I33" s="38"/>
      <c r="J33" s="38"/>
    </row>
    <row r="34" spans="1:10" ht="15.75" x14ac:dyDescent="0.25">
      <c r="A34" s="140" t="s">
        <v>71</v>
      </c>
      <c r="B34" s="140"/>
      <c r="C34" s="140"/>
      <c r="D34" s="140"/>
      <c r="E34" s="140"/>
      <c r="F34" s="140"/>
      <c r="G34" s="140"/>
      <c r="H34" s="140"/>
      <c r="I34" s="140"/>
      <c r="J34" s="140"/>
    </row>
    <row r="35" spans="1:10" ht="18" x14ac:dyDescent="0.25">
      <c r="A35" s="39"/>
      <c r="B35" s="40"/>
      <c r="C35" s="40"/>
      <c r="D35" s="40"/>
      <c r="E35" s="40"/>
      <c r="F35" s="40"/>
      <c r="G35" s="40"/>
      <c r="H35" s="41"/>
      <c r="I35" s="41"/>
      <c r="J35" s="41"/>
    </row>
    <row r="36" spans="1:10" ht="38.25" x14ac:dyDescent="0.25">
      <c r="A36" s="42"/>
      <c r="B36" s="43"/>
      <c r="C36" s="43"/>
      <c r="D36" s="44"/>
      <c r="E36" s="45"/>
      <c r="F36" s="3" t="s">
        <v>85</v>
      </c>
      <c r="G36" s="3" t="s">
        <v>86</v>
      </c>
      <c r="H36" s="3" t="s">
        <v>87</v>
      </c>
      <c r="I36" s="3" t="s">
        <v>135</v>
      </c>
      <c r="J36" s="3" t="s">
        <v>152</v>
      </c>
    </row>
    <row r="37" spans="1:10" x14ac:dyDescent="0.25">
      <c r="A37" s="134" t="s">
        <v>68</v>
      </c>
      <c r="B37" s="135"/>
      <c r="C37" s="135"/>
      <c r="D37" s="135"/>
      <c r="E37" s="136"/>
      <c r="F37" s="35">
        <v>0</v>
      </c>
      <c r="G37" s="35">
        <f>F40</f>
        <v>0</v>
      </c>
      <c r="H37" s="35">
        <f>G40</f>
        <v>0</v>
      </c>
      <c r="I37" s="35"/>
      <c r="J37" s="35">
        <f>H40</f>
        <v>0</v>
      </c>
    </row>
    <row r="38" spans="1:10" ht="28.5" customHeight="1" x14ac:dyDescent="0.25">
      <c r="A38" s="134" t="s">
        <v>3</v>
      </c>
      <c r="B38" s="135"/>
      <c r="C38" s="135"/>
      <c r="D38" s="135"/>
      <c r="E38" s="136"/>
      <c r="F38" s="35">
        <v>0</v>
      </c>
      <c r="G38" s="35">
        <v>0</v>
      </c>
      <c r="H38" s="35">
        <v>0</v>
      </c>
      <c r="I38" s="35"/>
      <c r="J38" s="35">
        <v>0</v>
      </c>
    </row>
    <row r="39" spans="1:10" x14ac:dyDescent="0.25">
      <c r="A39" s="134" t="s">
        <v>72</v>
      </c>
      <c r="B39" s="141"/>
      <c r="C39" s="141"/>
      <c r="D39" s="141"/>
      <c r="E39" s="142"/>
      <c r="F39" s="35">
        <v>0</v>
      </c>
      <c r="G39" s="35">
        <v>0</v>
      </c>
      <c r="H39" s="35">
        <v>0</v>
      </c>
      <c r="I39" s="35"/>
      <c r="J39" s="35">
        <v>0</v>
      </c>
    </row>
    <row r="40" spans="1:10" ht="15" customHeight="1" x14ac:dyDescent="0.25">
      <c r="A40" s="130" t="s">
        <v>69</v>
      </c>
      <c r="B40" s="131"/>
      <c r="C40" s="131"/>
      <c r="D40" s="131"/>
      <c r="E40" s="131"/>
      <c r="F40" s="46">
        <f>F37-F38+F39</f>
        <v>0</v>
      </c>
      <c r="G40" s="46">
        <f t="shared" ref="G40:J40" si="6">G37-G38+G39</f>
        <v>0</v>
      </c>
      <c r="H40" s="46">
        <f t="shared" si="6"/>
        <v>0</v>
      </c>
      <c r="I40" s="46"/>
      <c r="J40" s="46">
        <f t="shared" si="6"/>
        <v>0</v>
      </c>
    </row>
    <row r="41" spans="1:10" ht="17.25" customHeight="1" x14ac:dyDescent="0.25"/>
    <row r="42" spans="1:10" x14ac:dyDescent="0.25">
      <c r="A42" s="128"/>
      <c r="B42" s="129"/>
      <c r="C42" s="129"/>
      <c r="D42" s="129"/>
      <c r="E42" s="129"/>
      <c r="F42" s="129"/>
      <c r="G42" s="129"/>
      <c r="H42" s="129"/>
      <c r="I42" s="129"/>
      <c r="J42" s="129"/>
    </row>
    <row r="43" spans="1:10" ht="9" customHeight="1" x14ac:dyDescent="0.25"/>
  </sheetData>
  <mergeCells count="26">
    <mergeCell ref="A1:J1"/>
    <mergeCell ref="A22:E22"/>
    <mergeCell ref="A3:J3"/>
    <mergeCell ref="A5:J5"/>
    <mergeCell ref="A7:J7"/>
    <mergeCell ref="A10:E10"/>
    <mergeCell ref="A11:E11"/>
    <mergeCell ref="A12:E12"/>
    <mergeCell ref="A14:E14"/>
    <mergeCell ref="A15:E15"/>
    <mergeCell ref="A16:E16"/>
    <mergeCell ref="A18:J18"/>
    <mergeCell ref="A21:E21"/>
    <mergeCell ref="A42:J42"/>
    <mergeCell ref="A23:E23"/>
    <mergeCell ref="A24:E24"/>
    <mergeCell ref="A26:J26"/>
    <mergeCell ref="A29:E29"/>
    <mergeCell ref="A31:E31"/>
    <mergeCell ref="A32:E32"/>
    <mergeCell ref="A34:J34"/>
    <mergeCell ref="A37:E37"/>
    <mergeCell ref="A38:E38"/>
    <mergeCell ref="A39:E39"/>
    <mergeCell ref="A40:E40"/>
    <mergeCell ref="A30:E30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5"/>
  <sheetViews>
    <sheetView zoomScale="120" zoomScaleNormal="120" workbookViewId="0">
      <selection sqref="A1:J1"/>
    </sheetView>
  </sheetViews>
  <sheetFormatPr defaultRowHeight="14.25" x14ac:dyDescent="0.2"/>
  <cols>
    <col min="1" max="1" width="4.140625" style="70" customWidth="1"/>
    <col min="2" max="2" width="4.85546875" style="70" customWidth="1"/>
    <col min="3" max="3" width="6.42578125" style="70" customWidth="1"/>
    <col min="4" max="4" width="28" style="70" customWidth="1"/>
    <col min="5" max="5" width="14.5703125" style="70" customWidth="1"/>
    <col min="6" max="6" width="15.5703125" style="70" customWidth="1"/>
    <col min="7" max="7" width="13.7109375" style="70" customWidth="1"/>
    <col min="8" max="8" width="15" style="70" customWidth="1"/>
    <col min="9" max="10" width="12.85546875" style="70" customWidth="1"/>
    <col min="11" max="11" width="13.5703125" style="70" bestFit="1" customWidth="1"/>
    <col min="12" max="14" width="9.140625" style="70"/>
    <col min="15" max="15" width="12.7109375" style="70" bestFit="1" customWidth="1"/>
    <col min="16" max="16384" width="9.140625" style="70"/>
  </cols>
  <sheetData>
    <row r="1" spans="1:11" ht="36" customHeight="1" x14ac:dyDescent="0.2">
      <c r="A1" s="132" t="s">
        <v>154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1" ht="15" x14ac:dyDescent="0.2">
      <c r="A2" s="150" t="s">
        <v>23</v>
      </c>
      <c r="B2" s="150"/>
      <c r="C2" s="150"/>
      <c r="D2" s="150"/>
      <c r="E2" s="150"/>
      <c r="F2" s="150"/>
      <c r="G2" s="150"/>
      <c r="H2" s="150"/>
      <c r="I2" s="155"/>
    </row>
    <row r="3" spans="1:11" ht="18" customHeight="1" x14ac:dyDescent="0.2">
      <c r="A3" s="150" t="s">
        <v>7</v>
      </c>
      <c r="B3" s="156"/>
      <c r="C3" s="156"/>
      <c r="D3" s="156"/>
      <c r="E3" s="156"/>
      <c r="F3" s="156"/>
      <c r="G3" s="156"/>
      <c r="H3" s="156"/>
      <c r="I3" s="156"/>
    </row>
    <row r="4" spans="1:11" x14ac:dyDescent="0.2">
      <c r="A4" s="150" t="s">
        <v>73</v>
      </c>
      <c r="B4" s="151"/>
      <c r="C4" s="151"/>
      <c r="D4" s="151"/>
      <c r="E4" s="151"/>
      <c r="F4" s="151"/>
      <c r="G4" s="151"/>
      <c r="H4" s="151"/>
      <c r="I4" s="151"/>
    </row>
    <row r="5" spans="1:11" ht="35.25" customHeight="1" x14ac:dyDescent="0.2">
      <c r="A5" s="24" t="s">
        <v>8</v>
      </c>
      <c r="B5" s="25" t="s">
        <v>9</v>
      </c>
      <c r="C5" s="12" t="s">
        <v>10</v>
      </c>
      <c r="D5" s="12" t="s">
        <v>6</v>
      </c>
      <c r="E5" s="12" t="s">
        <v>85</v>
      </c>
      <c r="F5" s="13" t="s">
        <v>88</v>
      </c>
      <c r="G5" s="13" t="s">
        <v>87</v>
      </c>
      <c r="H5" s="13" t="s">
        <v>135</v>
      </c>
      <c r="I5" s="13" t="s">
        <v>152</v>
      </c>
    </row>
    <row r="6" spans="1:11" ht="15.75" customHeight="1" x14ac:dyDescent="0.2">
      <c r="A6" s="61">
        <v>6</v>
      </c>
      <c r="B6" s="61"/>
      <c r="C6" s="61"/>
      <c r="D6" s="61" t="s">
        <v>109</v>
      </c>
      <c r="E6" s="62">
        <f>+E7+E9+E11+E14+E16</f>
        <v>4418880.1399999997</v>
      </c>
      <c r="F6" s="62">
        <f t="shared" ref="F6" si="0">+F7+F9+F11+F14+F16</f>
        <v>4851784.49</v>
      </c>
      <c r="G6" s="62">
        <f>+G7+G9+G11+G14+G16</f>
        <v>5511500</v>
      </c>
      <c r="H6" s="62">
        <f>+H7+H9+H11+H14+H16</f>
        <v>5712144.6900000004</v>
      </c>
      <c r="I6" s="62">
        <f>+H6/G6*100</f>
        <v>103.64047337385468</v>
      </c>
    </row>
    <row r="7" spans="1:11" ht="36" x14ac:dyDescent="0.2">
      <c r="A7" s="61"/>
      <c r="B7" s="61">
        <v>63</v>
      </c>
      <c r="C7" s="61"/>
      <c r="D7" s="61" t="s">
        <v>34</v>
      </c>
      <c r="E7" s="62">
        <f t="shared" ref="E7:H7" si="1">+E8</f>
        <v>1015.45</v>
      </c>
      <c r="F7" s="63">
        <f t="shared" si="1"/>
        <v>2500</v>
      </c>
      <c r="G7" s="63">
        <f t="shared" si="1"/>
        <v>1500</v>
      </c>
      <c r="H7" s="63">
        <f t="shared" si="1"/>
        <v>1500</v>
      </c>
      <c r="I7" s="62">
        <f t="shared" ref="I7:I21" si="2">+H7/G7*100</f>
        <v>100</v>
      </c>
    </row>
    <row r="8" spans="1:11" x14ac:dyDescent="0.2">
      <c r="A8" s="89"/>
      <c r="B8" s="89"/>
      <c r="C8" s="66">
        <v>50</v>
      </c>
      <c r="D8" s="66" t="s">
        <v>38</v>
      </c>
      <c r="E8" s="65">
        <v>1015.45</v>
      </c>
      <c r="F8" s="69">
        <f>+F36</f>
        <v>2500</v>
      </c>
      <c r="G8" s="69">
        <f>+G36</f>
        <v>1500</v>
      </c>
      <c r="H8" s="69">
        <f>+H36</f>
        <v>1500</v>
      </c>
      <c r="I8" s="62">
        <f t="shared" si="2"/>
        <v>100</v>
      </c>
      <c r="J8" s="71"/>
    </row>
    <row r="9" spans="1:11" ht="45" customHeight="1" x14ac:dyDescent="0.2">
      <c r="A9" s="89"/>
      <c r="B9" s="97">
        <v>65</v>
      </c>
      <c r="C9" s="82"/>
      <c r="D9" s="61" t="s">
        <v>39</v>
      </c>
      <c r="E9" s="62">
        <f t="shared" ref="E9:H9" si="3">+E10</f>
        <v>29051.27</v>
      </c>
      <c r="F9" s="63">
        <f t="shared" si="3"/>
        <v>10000</v>
      </c>
      <c r="G9" s="63">
        <f t="shared" si="3"/>
        <v>10000</v>
      </c>
      <c r="H9" s="63">
        <f t="shared" si="3"/>
        <v>18000</v>
      </c>
      <c r="I9" s="62">
        <f t="shared" si="2"/>
        <v>180</v>
      </c>
    </row>
    <row r="10" spans="1:11" x14ac:dyDescent="0.2">
      <c r="A10" s="89"/>
      <c r="B10" s="97"/>
      <c r="C10" s="66">
        <v>41</v>
      </c>
      <c r="D10" s="66" t="s">
        <v>40</v>
      </c>
      <c r="E10" s="65">
        <v>29051.27</v>
      </c>
      <c r="F10" s="69">
        <f>+F35</f>
        <v>10000</v>
      </c>
      <c r="G10" s="69">
        <f>+G35</f>
        <v>10000</v>
      </c>
      <c r="H10" s="69">
        <f>+H35</f>
        <v>18000</v>
      </c>
      <c r="I10" s="62">
        <f t="shared" si="2"/>
        <v>180</v>
      </c>
      <c r="J10" s="71"/>
    </row>
    <row r="11" spans="1:11" ht="48" x14ac:dyDescent="0.2">
      <c r="A11" s="89"/>
      <c r="B11" s="97">
        <v>66</v>
      </c>
      <c r="C11" s="82"/>
      <c r="D11" s="61" t="s">
        <v>41</v>
      </c>
      <c r="E11" s="62">
        <f>+E12+E13</f>
        <v>214642.07</v>
      </c>
      <c r="F11" s="63">
        <f>+F12+F13</f>
        <v>270000</v>
      </c>
      <c r="G11" s="63">
        <f>+G12+G13</f>
        <v>370000</v>
      </c>
      <c r="H11" s="63">
        <f>+H12+H13</f>
        <v>380000</v>
      </c>
      <c r="I11" s="62">
        <f t="shared" si="2"/>
        <v>102.70270270270269</v>
      </c>
    </row>
    <row r="12" spans="1:11" x14ac:dyDescent="0.2">
      <c r="A12" s="89"/>
      <c r="B12" s="97"/>
      <c r="C12" s="66">
        <v>31</v>
      </c>
      <c r="D12" s="66" t="s">
        <v>30</v>
      </c>
      <c r="E12" s="65">
        <v>184467.07</v>
      </c>
      <c r="F12" s="69">
        <v>250000</v>
      </c>
      <c r="G12" s="69">
        <f>+'POSEBNI DIO'!G40+'POSEBNI DIO'!G41+'POSEBNI DIO'!G65</f>
        <v>270000</v>
      </c>
      <c r="H12" s="69">
        <f>+'POSEBNI DIO'!H9-H17</f>
        <v>280000</v>
      </c>
      <c r="I12" s="62">
        <f t="shared" si="2"/>
        <v>103.7037037037037</v>
      </c>
      <c r="J12" s="71"/>
      <c r="K12" s="71"/>
    </row>
    <row r="13" spans="1:11" x14ac:dyDescent="0.2">
      <c r="A13" s="89"/>
      <c r="B13" s="97"/>
      <c r="C13" s="66">
        <v>6103</v>
      </c>
      <c r="D13" s="66" t="s">
        <v>42</v>
      </c>
      <c r="E13" s="65">
        <v>30175</v>
      </c>
      <c r="F13" s="69">
        <v>20000</v>
      </c>
      <c r="G13" s="69">
        <f>+'POSEBNI DIO'!G73</f>
        <v>100000</v>
      </c>
      <c r="H13" s="69">
        <f>+'POSEBNI DIO'!H73</f>
        <v>100000</v>
      </c>
      <c r="I13" s="62">
        <f t="shared" si="2"/>
        <v>100</v>
      </c>
      <c r="J13" s="71"/>
      <c r="K13" s="71"/>
    </row>
    <row r="14" spans="1:11" ht="36" x14ac:dyDescent="0.2">
      <c r="A14" s="89"/>
      <c r="B14" s="97">
        <v>67</v>
      </c>
      <c r="C14" s="82"/>
      <c r="D14" s="61" t="s">
        <v>35</v>
      </c>
      <c r="E14" s="62">
        <f t="shared" ref="E14:H14" si="4">+E15</f>
        <v>4173109.59</v>
      </c>
      <c r="F14" s="63">
        <f t="shared" si="4"/>
        <v>4569284.49</v>
      </c>
      <c r="G14" s="63">
        <f t="shared" si="4"/>
        <v>5130000</v>
      </c>
      <c r="H14" s="63">
        <f t="shared" si="4"/>
        <v>5312324.6900000004</v>
      </c>
      <c r="I14" s="62">
        <f t="shared" si="2"/>
        <v>103.55408752436648</v>
      </c>
    </row>
    <row r="15" spans="1:11" x14ac:dyDescent="0.2">
      <c r="A15" s="89"/>
      <c r="B15" s="89"/>
      <c r="C15" s="66">
        <v>11</v>
      </c>
      <c r="D15" s="64" t="s">
        <v>11</v>
      </c>
      <c r="E15" s="65">
        <v>4173109.59</v>
      </c>
      <c r="F15" s="69">
        <v>4569284.49</v>
      </c>
      <c r="G15" s="69">
        <f>+'POSEBNI DIO'!G19+'POSEBNI DIO'!G23+'POSEBNI DIO'!G27+'POSEBNI DIO'!G31+380000</f>
        <v>5130000</v>
      </c>
      <c r="H15" s="69">
        <f>+'POSEBNI DIO'!H8+366548.69</f>
        <v>5312324.6900000004</v>
      </c>
      <c r="I15" s="62">
        <f t="shared" si="2"/>
        <v>103.55408752436648</v>
      </c>
    </row>
    <row r="16" spans="1:11" ht="24" x14ac:dyDescent="0.2">
      <c r="A16" s="89"/>
      <c r="B16" s="97">
        <v>68</v>
      </c>
      <c r="C16" s="82"/>
      <c r="D16" s="67" t="s">
        <v>43</v>
      </c>
      <c r="E16" s="62">
        <f t="shared" ref="E16:H16" si="5">+E17</f>
        <v>1061.76</v>
      </c>
      <c r="F16" s="63">
        <f t="shared" si="5"/>
        <v>0</v>
      </c>
      <c r="G16" s="63">
        <f t="shared" si="5"/>
        <v>0</v>
      </c>
      <c r="H16" s="63">
        <f t="shared" si="5"/>
        <v>320</v>
      </c>
      <c r="I16" s="62">
        <v>0</v>
      </c>
    </row>
    <row r="17" spans="1:15" x14ac:dyDescent="0.2">
      <c r="A17" s="89"/>
      <c r="B17" s="89"/>
      <c r="C17" s="66">
        <v>31</v>
      </c>
      <c r="D17" s="64" t="s">
        <v>30</v>
      </c>
      <c r="E17" s="65">
        <v>1061.76</v>
      </c>
      <c r="F17" s="65">
        <v>0</v>
      </c>
      <c r="G17" s="65">
        <v>0</v>
      </c>
      <c r="H17" s="65">
        <v>320</v>
      </c>
      <c r="I17" s="62">
        <v>0</v>
      </c>
    </row>
    <row r="18" spans="1:15" ht="24" x14ac:dyDescent="0.2">
      <c r="A18" s="90">
        <v>7</v>
      </c>
      <c r="B18" s="90"/>
      <c r="C18" s="90"/>
      <c r="D18" s="68" t="s">
        <v>108</v>
      </c>
      <c r="E18" s="62">
        <f t="shared" ref="E18:H18" si="6">+E19</f>
        <v>0</v>
      </c>
      <c r="F18" s="63">
        <f t="shared" si="6"/>
        <v>200</v>
      </c>
      <c r="G18" s="63">
        <f t="shared" si="6"/>
        <v>0</v>
      </c>
      <c r="H18" s="63">
        <f t="shared" si="6"/>
        <v>200</v>
      </c>
      <c r="I18" s="62">
        <v>0</v>
      </c>
    </row>
    <row r="19" spans="1:15" ht="24" x14ac:dyDescent="0.2">
      <c r="A19" s="88"/>
      <c r="B19" s="61">
        <v>72</v>
      </c>
      <c r="C19" s="61"/>
      <c r="D19" s="68" t="s">
        <v>33</v>
      </c>
      <c r="E19" s="62">
        <f>+E20</f>
        <v>0</v>
      </c>
      <c r="F19" s="63">
        <f>+F20</f>
        <v>200</v>
      </c>
      <c r="G19" s="63">
        <f>+G20</f>
        <v>0</v>
      </c>
      <c r="H19" s="63">
        <f>+H20</f>
        <v>200</v>
      </c>
      <c r="I19" s="62">
        <v>0</v>
      </c>
    </row>
    <row r="20" spans="1:15" ht="24" x14ac:dyDescent="0.2">
      <c r="A20" s="88"/>
      <c r="B20" s="88"/>
      <c r="C20" s="66">
        <v>72</v>
      </c>
      <c r="D20" s="64" t="s">
        <v>12</v>
      </c>
      <c r="E20" s="65">
        <v>0</v>
      </c>
      <c r="F20" s="69">
        <v>200</v>
      </c>
      <c r="G20" s="69">
        <f>+'POSEBNI DIO'!G82</f>
        <v>0</v>
      </c>
      <c r="H20" s="69">
        <f>+'POSEBNI DIO'!H13</f>
        <v>200</v>
      </c>
      <c r="I20" s="62">
        <v>0</v>
      </c>
      <c r="O20" s="71"/>
    </row>
    <row r="21" spans="1:15" ht="21.75" customHeight="1" x14ac:dyDescent="0.2">
      <c r="A21" s="152" t="s">
        <v>44</v>
      </c>
      <c r="B21" s="153"/>
      <c r="C21" s="153"/>
      <c r="D21" s="154"/>
      <c r="E21" s="62">
        <f>+E6+E18</f>
        <v>4418880.1399999997</v>
      </c>
      <c r="F21" s="62">
        <f>+F6+F18</f>
        <v>4851984.49</v>
      </c>
      <c r="G21" s="63">
        <f>+G6+G18</f>
        <v>5511500</v>
      </c>
      <c r="H21" s="63">
        <f>+H6+H18</f>
        <v>5712344.6900000004</v>
      </c>
      <c r="I21" s="62">
        <f t="shared" si="2"/>
        <v>103.64410215004992</v>
      </c>
    </row>
    <row r="22" spans="1:15" ht="15.75" customHeight="1" x14ac:dyDescent="0.2">
      <c r="A22" s="72"/>
      <c r="B22" s="72"/>
      <c r="C22" s="72"/>
      <c r="D22" s="72"/>
      <c r="E22" s="72"/>
      <c r="F22" s="72"/>
      <c r="G22" s="72"/>
      <c r="H22" s="72"/>
      <c r="I22" s="72"/>
    </row>
    <row r="23" spans="1:15" ht="15.75" customHeight="1" x14ac:dyDescent="0.2">
      <c r="A23" s="150" t="s">
        <v>74</v>
      </c>
      <c r="B23" s="151"/>
      <c r="C23" s="151"/>
      <c r="D23" s="151"/>
      <c r="E23" s="151"/>
      <c r="F23" s="151"/>
      <c r="G23" s="151"/>
      <c r="H23" s="151"/>
      <c r="I23" s="151"/>
    </row>
    <row r="24" spans="1:15" ht="38.25" x14ac:dyDescent="0.2">
      <c r="A24" s="24" t="s">
        <v>8</v>
      </c>
      <c r="B24" s="25" t="s">
        <v>9</v>
      </c>
      <c r="C24" s="12" t="s">
        <v>10</v>
      </c>
      <c r="D24" s="12" t="s">
        <v>13</v>
      </c>
      <c r="E24" s="12" t="s">
        <v>85</v>
      </c>
      <c r="F24" s="13" t="s">
        <v>88</v>
      </c>
      <c r="G24" s="13" t="s">
        <v>87</v>
      </c>
      <c r="H24" s="13" t="s">
        <v>135</v>
      </c>
      <c r="I24" s="13" t="s">
        <v>152</v>
      </c>
      <c r="K24" s="71"/>
    </row>
    <row r="25" spans="1:15" x14ac:dyDescent="0.2">
      <c r="A25" s="61">
        <v>3</v>
      </c>
      <c r="B25" s="61"/>
      <c r="C25" s="61"/>
      <c r="D25" s="61" t="s">
        <v>107</v>
      </c>
      <c r="E25" s="62">
        <f>+E26+E28+E38</f>
        <v>4179713.61</v>
      </c>
      <c r="F25" s="63">
        <f>+F26+F28+F38</f>
        <v>4794850.3</v>
      </c>
      <c r="G25" s="63">
        <f t="shared" ref="G25" si="7">+G26+G28+G38</f>
        <v>4993500</v>
      </c>
      <c r="H25" s="63">
        <f>+H26+H28+H38+H41</f>
        <v>5336252.4800000004</v>
      </c>
      <c r="I25" s="62">
        <f>+H25/G25*100</f>
        <v>106.86397276459398</v>
      </c>
    </row>
    <row r="26" spans="1:15" x14ac:dyDescent="0.2">
      <c r="A26" s="61"/>
      <c r="B26" s="61">
        <v>31</v>
      </c>
      <c r="C26" s="61"/>
      <c r="D26" s="61" t="s">
        <v>15</v>
      </c>
      <c r="E26" s="62">
        <f t="shared" ref="E26:H26" si="8">+E27</f>
        <v>3694249.92</v>
      </c>
      <c r="F26" s="63">
        <f t="shared" si="8"/>
        <v>4360480</v>
      </c>
      <c r="G26" s="63">
        <f t="shared" si="8"/>
        <v>4517224</v>
      </c>
      <c r="H26" s="63">
        <f t="shared" si="8"/>
        <v>4713000</v>
      </c>
      <c r="I26" s="62">
        <f t="shared" ref="I26:I56" si="9">+H26/G26*100</f>
        <v>104.33398919336301</v>
      </c>
    </row>
    <row r="27" spans="1:15" x14ac:dyDescent="0.2">
      <c r="A27" s="89"/>
      <c r="B27" s="89"/>
      <c r="C27" s="66">
        <v>11</v>
      </c>
      <c r="D27" s="66" t="s">
        <v>11</v>
      </c>
      <c r="E27" s="65">
        <f>+'POSEBNI DIO'!E21+'POSEBNI DIO'!E33</f>
        <v>3694249.92</v>
      </c>
      <c r="F27" s="69">
        <f>+'POSEBNI DIO'!F21+'POSEBNI DIO'!F33</f>
        <v>4360480</v>
      </c>
      <c r="G27" s="69">
        <f>+'POSEBNI DIO'!G21+'POSEBNI DIO'!G33</f>
        <v>4517224</v>
      </c>
      <c r="H27" s="69">
        <f>+'POSEBNI DIO'!H19+'POSEBNI DIO'!H33</f>
        <v>4713000</v>
      </c>
      <c r="I27" s="62">
        <f t="shared" si="9"/>
        <v>104.33398919336301</v>
      </c>
      <c r="J27" s="71"/>
    </row>
    <row r="28" spans="1:15" x14ac:dyDescent="0.2">
      <c r="A28" s="89"/>
      <c r="B28" s="97">
        <v>32</v>
      </c>
      <c r="C28" s="82"/>
      <c r="D28" s="97" t="s">
        <v>26</v>
      </c>
      <c r="E28" s="62">
        <f>+E29+E34+E35+E36+E30+E31+E32+E33</f>
        <v>485163.41000000003</v>
      </c>
      <c r="F28" s="62">
        <f t="shared" ref="F28:H28" si="10">+F29+F34+F35+F36+F30+F31+F32+F33</f>
        <v>433970.3</v>
      </c>
      <c r="G28" s="62">
        <f t="shared" si="10"/>
        <v>454076</v>
      </c>
      <c r="H28" s="62">
        <f t="shared" si="10"/>
        <v>600872.48</v>
      </c>
      <c r="I28" s="62">
        <f t="shared" si="9"/>
        <v>132.3286145931518</v>
      </c>
      <c r="J28" s="71"/>
    </row>
    <row r="29" spans="1:15" x14ac:dyDescent="0.2">
      <c r="A29" s="89"/>
      <c r="B29" s="89"/>
      <c r="C29" s="66">
        <v>11</v>
      </c>
      <c r="D29" s="66" t="s">
        <v>11</v>
      </c>
      <c r="E29" s="79">
        <f>+'POSEBNI DIO'!E25+'POSEBNI DIO'!E34</f>
        <v>253074.66</v>
      </c>
      <c r="F29" s="79">
        <f>+'POSEBNI DIO'!F25+'POSEBNI DIO'!F34</f>
        <v>206624</v>
      </c>
      <c r="G29" s="69">
        <f>+'POSEBNI DIO'!G25</f>
        <v>210756</v>
      </c>
      <c r="H29" s="69">
        <f>+'POSEBNI DIO'!H25</f>
        <v>210756</v>
      </c>
      <c r="I29" s="62">
        <f t="shared" si="9"/>
        <v>100</v>
      </c>
      <c r="J29" s="71"/>
    </row>
    <row r="30" spans="1:15" x14ac:dyDescent="0.2">
      <c r="A30" s="89"/>
      <c r="B30" s="89"/>
      <c r="C30" s="66">
        <v>9231</v>
      </c>
      <c r="D30" s="66" t="s">
        <v>59</v>
      </c>
      <c r="E30" s="65">
        <f>+'POSEBNI DIO'!E54</f>
        <v>55000</v>
      </c>
      <c r="F30" s="69">
        <f>+'POSEBNI DIO'!F52</f>
        <v>3614.54</v>
      </c>
      <c r="G30" s="69">
        <f>+'POSEBNI DIO'!G54</f>
        <v>0</v>
      </c>
      <c r="H30" s="69">
        <f>+'POSEBNI DIO'!H54</f>
        <v>95189.73</v>
      </c>
      <c r="I30" s="62">
        <v>0</v>
      </c>
      <c r="J30" s="71"/>
    </row>
    <row r="31" spans="1:15" x14ac:dyDescent="0.2">
      <c r="A31" s="89"/>
      <c r="B31" s="89"/>
      <c r="C31" s="66">
        <v>9241</v>
      </c>
      <c r="D31" s="66" t="s">
        <v>84</v>
      </c>
      <c r="E31" s="65">
        <v>0</v>
      </c>
      <c r="F31" s="69">
        <f>+'POSEBNI DIO'!F55</f>
        <v>4051.27</v>
      </c>
      <c r="G31" s="69">
        <f>+'POSEBNI DIO'!G55</f>
        <v>0</v>
      </c>
      <c r="H31" s="69">
        <f>+'POSEBNI DIO'!H57</f>
        <v>7884.76</v>
      </c>
      <c r="I31" s="62">
        <v>0</v>
      </c>
      <c r="J31" s="71"/>
    </row>
    <row r="32" spans="1:15" x14ac:dyDescent="0.2">
      <c r="A32" s="89"/>
      <c r="B32" s="89"/>
      <c r="C32" s="66">
        <v>9257</v>
      </c>
      <c r="D32" s="66" t="s">
        <v>145</v>
      </c>
      <c r="E32" s="65">
        <v>0</v>
      </c>
      <c r="F32" s="69">
        <v>0</v>
      </c>
      <c r="G32" s="69">
        <v>0</v>
      </c>
      <c r="H32" s="69">
        <f>+'POSEBNI DIO'!H60</f>
        <v>381.99</v>
      </c>
      <c r="I32" s="62">
        <v>0</v>
      </c>
      <c r="J32" s="71"/>
    </row>
    <row r="33" spans="1:10" x14ac:dyDescent="0.2">
      <c r="A33" s="89"/>
      <c r="B33" s="89"/>
      <c r="C33" s="66">
        <v>9261</v>
      </c>
      <c r="D33" s="66" t="s">
        <v>146</v>
      </c>
      <c r="E33" s="65">
        <v>0</v>
      </c>
      <c r="F33" s="69">
        <v>0</v>
      </c>
      <c r="G33" s="69">
        <v>0</v>
      </c>
      <c r="H33" s="69">
        <f>+'POSEBNI DIO'!H63</f>
        <v>25000</v>
      </c>
      <c r="I33" s="62">
        <v>0</v>
      </c>
      <c r="J33" s="71"/>
    </row>
    <row r="34" spans="1:10" x14ac:dyDescent="0.2">
      <c r="A34" s="89"/>
      <c r="B34" s="89"/>
      <c r="C34" s="66">
        <v>31</v>
      </c>
      <c r="D34" s="66" t="s">
        <v>30</v>
      </c>
      <c r="E34" s="65">
        <f>+'POSEBNI DIO'!E40</f>
        <v>152088.75</v>
      </c>
      <c r="F34" s="69">
        <f>+'POSEBNI DIO'!F40</f>
        <v>207180.49</v>
      </c>
      <c r="G34" s="98">
        <f>+'POSEBNI DIO'!G40</f>
        <v>231820</v>
      </c>
      <c r="H34" s="98">
        <f>+'POSEBNI DIO'!H40</f>
        <v>242160</v>
      </c>
      <c r="I34" s="62">
        <f t="shared" si="9"/>
        <v>104.46035717366922</v>
      </c>
      <c r="J34" s="71"/>
    </row>
    <row r="35" spans="1:10" x14ac:dyDescent="0.2">
      <c r="A35" s="89"/>
      <c r="B35" s="89"/>
      <c r="C35" s="66">
        <v>41</v>
      </c>
      <c r="D35" s="66" t="s">
        <v>40</v>
      </c>
      <c r="E35" s="65">
        <f>+'POSEBNI DIO'!E45</f>
        <v>25000</v>
      </c>
      <c r="F35" s="69">
        <f>+'POSEBNI DIO'!F43</f>
        <v>10000</v>
      </c>
      <c r="G35" s="69">
        <f>+'POSEBNI DIO'!G45</f>
        <v>10000</v>
      </c>
      <c r="H35" s="69">
        <f>+'POSEBNI DIO'!H45</f>
        <v>18000</v>
      </c>
      <c r="I35" s="62">
        <f t="shared" si="9"/>
        <v>180</v>
      </c>
      <c r="J35" s="71"/>
    </row>
    <row r="36" spans="1:10" x14ac:dyDescent="0.2">
      <c r="A36" s="89"/>
      <c r="B36" s="89"/>
      <c r="C36" s="66">
        <v>50</v>
      </c>
      <c r="D36" s="66" t="s">
        <v>38</v>
      </c>
      <c r="E36" s="65">
        <f>+'POSEBNI DIO'!E48</f>
        <v>0</v>
      </c>
      <c r="F36" s="69">
        <f>+'POSEBNI DIO'!F46</f>
        <v>2500</v>
      </c>
      <c r="G36" s="98">
        <f>+'POSEBNI DIO'!G48</f>
        <v>1500</v>
      </c>
      <c r="H36" s="98">
        <f>+'POSEBNI DIO'!H48</f>
        <v>1500</v>
      </c>
      <c r="I36" s="62">
        <f t="shared" si="9"/>
        <v>100</v>
      </c>
      <c r="J36" s="71"/>
    </row>
    <row r="37" spans="1:10" x14ac:dyDescent="0.2">
      <c r="A37" s="89"/>
      <c r="B37" s="89"/>
      <c r="C37" s="66">
        <v>61</v>
      </c>
      <c r="D37" s="66" t="s">
        <v>42</v>
      </c>
      <c r="E37" s="65">
        <v>0</v>
      </c>
      <c r="F37" s="69">
        <f>+'POSEBNI DIO'!F51</f>
        <v>20000</v>
      </c>
      <c r="G37" s="98">
        <f>+'POSEBNI DIO'!G51</f>
        <v>0</v>
      </c>
      <c r="H37" s="98">
        <f>+'POSEBNI DIO'!H51</f>
        <v>0</v>
      </c>
      <c r="I37" s="62">
        <v>0</v>
      </c>
      <c r="J37" s="71"/>
    </row>
    <row r="38" spans="1:10" x14ac:dyDescent="0.2">
      <c r="A38" s="89"/>
      <c r="B38" s="97">
        <v>34</v>
      </c>
      <c r="C38" s="82"/>
      <c r="D38" s="97" t="s">
        <v>45</v>
      </c>
      <c r="E38" s="62">
        <f>+E40+E39</f>
        <v>300.27999999999997</v>
      </c>
      <c r="F38" s="63">
        <f>+F39+F40</f>
        <v>400</v>
      </c>
      <c r="G38" s="63">
        <f>+G39+G40</f>
        <v>22200</v>
      </c>
      <c r="H38" s="63">
        <f>+H39+H40</f>
        <v>22200</v>
      </c>
      <c r="I38" s="62">
        <f t="shared" si="9"/>
        <v>100</v>
      </c>
    </row>
    <row r="39" spans="1:10" x14ac:dyDescent="0.2">
      <c r="A39" s="89"/>
      <c r="B39" s="89"/>
      <c r="C39" s="66">
        <v>11</v>
      </c>
      <c r="D39" s="66" t="s">
        <v>11</v>
      </c>
      <c r="E39" s="65">
        <f>+'POSEBNI DIO'!E29</f>
        <v>165.34</v>
      </c>
      <c r="F39" s="69">
        <f>+'POSEBNI DIO'!F29</f>
        <v>216</v>
      </c>
      <c r="G39" s="69">
        <f>+'POSEBNI DIO'!G29+'POSEBNI DIO'!G35</f>
        <v>22020</v>
      </c>
      <c r="H39" s="69">
        <f>+'POSEBNI DIO'!H29+'POSEBNI DIO'!H35</f>
        <v>22020</v>
      </c>
      <c r="I39" s="62">
        <f t="shared" si="9"/>
        <v>100</v>
      </c>
    </row>
    <row r="40" spans="1:10" x14ac:dyDescent="0.2">
      <c r="A40" s="89"/>
      <c r="B40" s="89"/>
      <c r="C40" s="66">
        <v>31</v>
      </c>
      <c r="D40" s="66" t="s">
        <v>30</v>
      </c>
      <c r="E40" s="65">
        <f>+'POSEBNI DIO'!E41</f>
        <v>134.94</v>
      </c>
      <c r="F40" s="69">
        <f>+'POSEBNI DIO'!F41</f>
        <v>184</v>
      </c>
      <c r="G40" s="98">
        <f>+'POSEBNI DIO'!G41</f>
        <v>180</v>
      </c>
      <c r="H40" s="98">
        <f>+'POSEBNI DIO'!H41</f>
        <v>180</v>
      </c>
      <c r="I40" s="62">
        <f t="shared" si="9"/>
        <v>100</v>
      </c>
    </row>
    <row r="41" spans="1:10" x14ac:dyDescent="0.2">
      <c r="A41" s="89"/>
      <c r="B41" s="97">
        <v>38</v>
      </c>
      <c r="C41" s="82"/>
      <c r="D41" s="97" t="s">
        <v>136</v>
      </c>
      <c r="E41" s="62">
        <f>+E42</f>
        <v>0</v>
      </c>
      <c r="F41" s="62">
        <f t="shared" ref="F41:H41" si="11">+F42</f>
        <v>0</v>
      </c>
      <c r="G41" s="62">
        <f t="shared" si="11"/>
        <v>0</v>
      </c>
      <c r="H41" s="62">
        <f t="shared" si="11"/>
        <v>180</v>
      </c>
      <c r="I41" s="62">
        <v>0</v>
      </c>
    </row>
    <row r="42" spans="1:10" x14ac:dyDescent="0.2">
      <c r="A42" s="89"/>
      <c r="B42" s="89"/>
      <c r="C42" s="66">
        <v>31</v>
      </c>
      <c r="D42" s="66" t="s">
        <v>30</v>
      </c>
      <c r="E42" s="65">
        <v>0</v>
      </c>
      <c r="F42" s="69">
        <v>0</v>
      </c>
      <c r="G42" s="98">
        <v>0</v>
      </c>
      <c r="H42" s="98">
        <f>+'POSEBNI DIO'!H42</f>
        <v>180</v>
      </c>
      <c r="I42" s="62">
        <v>0</v>
      </c>
    </row>
    <row r="43" spans="1:10" ht="24" x14ac:dyDescent="0.2">
      <c r="A43" s="90">
        <v>4</v>
      </c>
      <c r="B43" s="90"/>
      <c r="C43" s="90"/>
      <c r="D43" s="68" t="s">
        <v>106</v>
      </c>
      <c r="E43" s="62">
        <f>+E48+E44</f>
        <v>321615.80000000005</v>
      </c>
      <c r="F43" s="63">
        <f>+F44+F48</f>
        <v>116400</v>
      </c>
      <c r="G43" s="63">
        <f>+G48+G44</f>
        <v>1938000</v>
      </c>
      <c r="H43" s="63">
        <f>+H48+H44</f>
        <v>1991000</v>
      </c>
      <c r="I43" s="62">
        <f t="shared" si="9"/>
        <v>102.73477812177502</v>
      </c>
    </row>
    <row r="44" spans="1:10" ht="36" x14ac:dyDescent="0.2">
      <c r="A44" s="90"/>
      <c r="B44" s="90">
        <v>41</v>
      </c>
      <c r="C44" s="90"/>
      <c r="D44" s="68" t="s">
        <v>60</v>
      </c>
      <c r="E44" s="62">
        <f>+E45+E47</f>
        <v>255911.29</v>
      </c>
      <c r="F44" s="63">
        <f>+F46+F47</f>
        <v>15500</v>
      </c>
      <c r="G44" s="63">
        <f>+G46+G47</f>
        <v>0</v>
      </c>
      <c r="H44" s="63">
        <f>+H46+H47</f>
        <v>28000</v>
      </c>
      <c r="I44" s="62">
        <v>0</v>
      </c>
    </row>
    <row r="45" spans="1:10" x14ac:dyDescent="0.2">
      <c r="A45" s="90"/>
      <c r="B45" s="90"/>
      <c r="C45" s="66">
        <v>11</v>
      </c>
      <c r="D45" s="66" t="s">
        <v>11</v>
      </c>
      <c r="E45" s="65">
        <f>+'POSEBNI DIO'!E79</f>
        <v>211776.29</v>
      </c>
      <c r="F45" s="69">
        <v>0</v>
      </c>
      <c r="G45" s="69">
        <v>0</v>
      </c>
      <c r="H45" s="69">
        <f>+'POSEBNI DIO'!H81</f>
        <v>0</v>
      </c>
      <c r="I45" s="62">
        <v>0</v>
      </c>
    </row>
    <row r="46" spans="1:10" x14ac:dyDescent="0.2">
      <c r="A46" s="90"/>
      <c r="B46" s="90"/>
      <c r="C46" s="66">
        <v>31</v>
      </c>
      <c r="D46" s="66" t="s">
        <v>30</v>
      </c>
      <c r="E46" s="65">
        <v>0</v>
      </c>
      <c r="F46" s="69">
        <f>+'POSEBNI DIO'!F67</f>
        <v>2000</v>
      </c>
      <c r="G46" s="69">
        <f>+'POSEBNI DIO'!G67</f>
        <v>0</v>
      </c>
      <c r="H46" s="69">
        <f>+'POSEBNI DIO'!H67</f>
        <v>0</v>
      </c>
      <c r="I46" s="62">
        <v>0</v>
      </c>
    </row>
    <row r="47" spans="1:10" x14ac:dyDescent="0.2">
      <c r="A47" s="90"/>
      <c r="B47" s="90"/>
      <c r="C47" s="66">
        <v>9231</v>
      </c>
      <c r="D47" s="66" t="s">
        <v>59</v>
      </c>
      <c r="E47" s="65">
        <f>+'POSEBNI DIO'!E71</f>
        <v>44135</v>
      </c>
      <c r="F47" s="69">
        <f>+'POSEBNI DIO'!F71</f>
        <v>13500</v>
      </c>
      <c r="G47" s="69">
        <f>+'POSEBNI DIO'!G71</f>
        <v>0</v>
      </c>
      <c r="H47" s="69">
        <f>+'POSEBNI DIO'!H71</f>
        <v>28000</v>
      </c>
      <c r="I47" s="62">
        <v>0</v>
      </c>
    </row>
    <row r="48" spans="1:10" ht="24" x14ac:dyDescent="0.2">
      <c r="A48" s="88"/>
      <c r="B48" s="61">
        <v>42</v>
      </c>
      <c r="C48" s="61"/>
      <c r="D48" s="68" t="s">
        <v>36</v>
      </c>
      <c r="E48" s="62">
        <f>+E50+E52+E49+E51</f>
        <v>65704.510000000009</v>
      </c>
      <c r="F48" s="63">
        <f>+F50+F52+F49+F53+F51</f>
        <v>100900</v>
      </c>
      <c r="G48" s="63">
        <f>+G52+G49+G51+G53+G54</f>
        <v>1938000</v>
      </c>
      <c r="H48" s="63">
        <f>+H52+H49+H51+H53+H54</f>
        <v>1963000</v>
      </c>
      <c r="I48" s="62">
        <f t="shared" si="9"/>
        <v>101.28998968008256</v>
      </c>
    </row>
    <row r="49" spans="1:9" x14ac:dyDescent="0.2">
      <c r="A49" s="88"/>
      <c r="B49" s="88"/>
      <c r="C49" s="66">
        <v>9231</v>
      </c>
      <c r="D49" s="66" t="s">
        <v>59</v>
      </c>
      <c r="E49" s="65">
        <f>+'POSEBNI DIO'!E72</f>
        <v>20115.080000000002</v>
      </c>
      <c r="F49" s="69">
        <f>+'POSEBNI DIO'!F72</f>
        <v>58100</v>
      </c>
      <c r="G49" s="69">
        <f>+'POSEBNI DIO'!G72</f>
        <v>0</v>
      </c>
      <c r="H49" s="69">
        <f>+'POSEBNI DIO'!H72</f>
        <v>25000</v>
      </c>
      <c r="I49" s="62">
        <v>0</v>
      </c>
    </row>
    <row r="50" spans="1:9" x14ac:dyDescent="0.2">
      <c r="A50" s="88"/>
      <c r="B50" s="88"/>
      <c r="C50" s="66">
        <v>41</v>
      </c>
      <c r="D50" s="66" t="s">
        <v>40</v>
      </c>
      <c r="E50" s="65">
        <f>+'POSEBNI DIO'!E76</f>
        <v>0</v>
      </c>
      <c r="F50" s="69">
        <v>0</v>
      </c>
      <c r="G50" s="69">
        <v>0</v>
      </c>
      <c r="H50" s="69">
        <v>0</v>
      </c>
      <c r="I50" s="62">
        <v>0</v>
      </c>
    </row>
    <row r="51" spans="1:9" x14ac:dyDescent="0.2">
      <c r="A51" s="88"/>
      <c r="B51" s="88"/>
      <c r="C51" s="66">
        <v>61</v>
      </c>
      <c r="D51" s="66" t="s">
        <v>42</v>
      </c>
      <c r="E51" s="65">
        <f>+'POSEBNI DIO'!E73</f>
        <v>30175</v>
      </c>
      <c r="F51" s="69">
        <f>+'POSEBNI DIO'!F73</f>
        <v>0</v>
      </c>
      <c r="G51" s="69">
        <f>+'POSEBNI DIO'!G73</f>
        <v>100000</v>
      </c>
      <c r="H51" s="69">
        <f>+'POSEBNI DIO'!H75</f>
        <v>100000</v>
      </c>
      <c r="I51" s="62">
        <f t="shared" si="9"/>
        <v>100</v>
      </c>
    </row>
    <row r="52" spans="1:9" x14ac:dyDescent="0.2">
      <c r="A52" s="88"/>
      <c r="B52" s="88"/>
      <c r="C52" s="66">
        <v>31</v>
      </c>
      <c r="D52" s="66" t="s">
        <v>30</v>
      </c>
      <c r="E52" s="65">
        <f>+'POSEBNI DIO'!E68</f>
        <v>15414.43</v>
      </c>
      <c r="F52" s="69">
        <f>+'POSEBNI DIO'!F68</f>
        <v>42600</v>
      </c>
      <c r="G52" s="98">
        <f>+'POSEBNI DIO'!G68</f>
        <v>38000</v>
      </c>
      <c r="H52" s="98">
        <f>+'POSEBNI DIO'!H68</f>
        <v>37800</v>
      </c>
      <c r="I52" s="62">
        <f t="shared" si="9"/>
        <v>99.473684210526315</v>
      </c>
    </row>
    <row r="53" spans="1:9" ht="24" x14ac:dyDescent="0.2">
      <c r="A53" s="88"/>
      <c r="B53" s="88"/>
      <c r="C53" s="66">
        <v>72</v>
      </c>
      <c r="D53" s="64" t="s">
        <v>12</v>
      </c>
      <c r="E53" s="65">
        <v>0</v>
      </c>
      <c r="F53" s="69">
        <f>+'POSEBNI DIO'!F84</f>
        <v>200</v>
      </c>
      <c r="G53" s="98">
        <f>+'POSEBNI DIO'!G84</f>
        <v>0</v>
      </c>
      <c r="H53" s="98">
        <f>+'POSEBNI DIO'!H84</f>
        <v>200</v>
      </c>
      <c r="I53" s="62">
        <v>0</v>
      </c>
    </row>
    <row r="54" spans="1:9" x14ac:dyDescent="0.2">
      <c r="A54" s="88"/>
      <c r="B54" s="88"/>
      <c r="C54" s="66">
        <v>81</v>
      </c>
      <c r="D54" s="66" t="s">
        <v>28</v>
      </c>
      <c r="E54" s="65">
        <v>0</v>
      </c>
      <c r="F54" s="69">
        <v>0</v>
      </c>
      <c r="G54" s="98">
        <f>+'POSEBNI DIO'!G86</f>
        <v>1800000</v>
      </c>
      <c r="H54" s="98">
        <f>+'POSEBNI DIO'!H88</f>
        <v>1800000</v>
      </c>
      <c r="I54" s="62">
        <f t="shared" si="9"/>
        <v>100</v>
      </c>
    </row>
    <row r="55" spans="1:9" x14ac:dyDescent="0.2">
      <c r="A55" s="99"/>
      <c r="B55" s="100"/>
      <c r="C55" s="101"/>
      <c r="D55" s="102"/>
      <c r="E55" s="65"/>
      <c r="F55" s="65"/>
      <c r="G55" s="103"/>
      <c r="H55" s="103"/>
      <c r="I55" s="62">
        <v>0</v>
      </c>
    </row>
    <row r="56" spans="1:9" x14ac:dyDescent="0.2">
      <c r="A56" s="152" t="s">
        <v>46</v>
      </c>
      <c r="B56" s="153"/>
      <c r="C56" s="153"/>
      <c r="D56" s="154"/>
      <c r="E56" s="62">
        <f t="shared" ref="E56:H56" si="12">+E25+E43</f>
        <v>4501329.41</v>
      </c>
      <c r="F56" s="62">
        <f t="shared" si="12"/>
        <v>4911250.3</v>
      </c>
      <c r="G56" s="62">
        <f t="shared" si="12"/>
        <v>6931500</v>
      </c>
      <c r="H56" s="62">
        <f t="shared" si="12"/>
        <v>7327252.4800000004</v>
      </c>
      <c r="I56" s="62">
        <f t="shared" si="9"/>
        <v>105.70947817932628</v>
      </c>
    </row>
    <row r="57" spans="1:9" x14ac:dyDescent="0.2">
      <c r="A57" s="72"/>
      <c r="B57" s="72"/>
      <c r="C57" s="72"/>
      <c r="D57" s="72"/>
      <c r="E57" s="72"/>
      <c r="F57" s="72"/>
      <c r="G57" s="72"/>
      <c r="H57" s="72"/>
      <c r="I57" s="72"/>
    </row>
    <row r="58" spans="1:9" x14ac:dyDescent="0.2">
      <c r="A58" s="72"/>
      <c r="B58" s="72"/>
      <c r="C58" s="72"/>
      <c r="D58" s="72"/>
      <c r="E58" s="72"/>
      <c r="F58" s="72"/>
      <c r="G58" s="72"/>
      <c r="H58" s="72"/>
      <c r="I58" s="72"/>
    </row>
    <row r="59" spans="1:9" x14ac:dyDescent="0.2">
      <c r="A59" s="72"/>
      <c r="B59" s="72"/>
      <c r="C59" s="72"/>
      <c r="D59" s="72"/>
      <c r="E59" s="72"/>
      <c r="F59" s="72"/>
      <c r="G59" s="72"/>
      <c r="H59" s="72"/>
      <c r="I59" s="72"/>
    </row>
    <row r="60" spans="1:9" x14ac:dyDescent="0.2">
      <c r="A60" s="72"/>
      <c r="B60" s="72"/>
      <c r="C60" s="72"/>
      <c r="D60" s="72"/>
      <c r="E60" s="72"/>
      <c r="F60" s="72"/>
      <c r="G60" s="72"/>
      <c r="H60" s="72"/>
      <c r="I60" s="72"/>
    </row>
    <row r="61" spans="1:9" x14ac:dyDescent="0.2">
      <c r="A61" s="72"/>
      <c r="B61" s="72"/>
      <c r="C61" s="72"/>
      <c r="D61" s="72"/>
      <c r="E61" s="72"/>
      <c r="F61" s="72"/>
      <c r="G61" s="72"/>
      <c r="H61" s="126"/>
      <c r="I61" s="72"/>
    </row>
    <row r="62" spans="1:9" x14ac:dyDescent="0.2">
      <c r="A62" s="72"/>
      <c r="B62" s="72"/>
      <c r="C62" s="72"/>
      <c r="D62" s="72"/>
      <c r="E62" s="72"/>
      <c r="F62" s="72"/>
      <c r="G62" s="72"/>
      <c r="H62" s="126"/>
      <c r="I62" s="72"/>
    </row>
    <row r="63" spans="1:9" x14ac:dyDescent="0.2">
      <c r="A63" s="72"/>
      <c r="B63" s="72"/>
      <c r="C63" s="72"/>
      <c r="D63" s="72"/>
      <c r="E63" s="72"/>
      <c r="F63" s="72"/>
      <c r="G63" s="72"/>
      <c r="H63" s="72"/>
      <c r="I63" s="72"/>
    </row>
    <row r="64" spans="1:9" x14ac:dyDescent="0.2">
      <c r="A64" s="72"/>
      <c r="B64" s="72"/>
      <c r="C64" s="72"/>
      <c r="D64" s="72"/>
      <c r="E64" s="72"/>
      <c r="F64" s="72"/>
      <c r="G64" s="72"/>
      <c r="H64" s="72"/>
      <c r="I64" s="72"/>
    </row>
    <row r="65" spans="1:9" x14ac:dyDescent="0.2">
      <c r="A65" s="72"/>
      <c r="B65" s="72"/>
      <c r="C65" s="72"/>
      <c r="D65" s="72"/>
      <c r="E65" s="72"/>
      <c r="F65" s="72"/>
      <c r="G65" s="72"/>
      <c r="H65" s="72"/>
      <c r="I65" s="72"/>
    </row>
    <row r="66" spans="1:9" x14ac:dyDescent="0.2">
      <c r="A66" s="72"/>
      <c r="B66" s="72"/>
      <c r="C66" s="72"/>
      <c r="D66" s="72"/>
      <c r="E66" s="72"/>
      <c r="F66" s="72"/>
      <c r="G66" s="72"/>
      <c r="H66" s="72"/>
      <c r="I66" s="72"/>
    </row>
    <row r="67" spans="1:9" x14ac:dyDescent="0.2">
      <c r="A67" s="72"/>
      <c r="B67" s="72"/>
      <c r="C67" s="72"/>
      <c r="D67" s="72"/>
      <c r="E67" s="72"/>
      <c r="F67" s="72"/>
      <c r="G67" s="72"/>
      <c r="H67" s="72"/>
      <c r="I67" s="72"/>
    </row>
    <row r="68" spans="1:9" x14ac:dyDescent="0.2">
      <c r="A68" s="72"/>
      <c r="B68" s="72"/>
      <c r="C68" s="72"/>
      <c r="D68" s="72"/>
      <c r="E68" s="72"/>
      <c r="F68" s="72"/>
      <c r="G68" s="72"/>
      <c r="H68" s="72"/>
      <c r="I68" s="72"/>
    </row>
    <row r="69" spans="1:9" x14ac:dyDescent="0.2">
      <c r="A69" s="72"/>
      <c r="B69" s="72"/>
      <c r="C69" s="72"/>
      <c r="D69" s="72"/>
      <c r="E69" s="72"/>
      <c r="F69" s="72"/>
      <c r="G69" s="72"/>
      <c r="H69" s="72"/>
      <c r="I69" s="72"/>
    </row>
    <row r="70" spans="1:9" x14ac:dyDescent="0.2">
      <c r="A70" s="72"/>
      <c r="B70" s="72"/>
      <c r="C70" s="72"/>
      <c r="D70" s="72"/>
      <c r="E70" s="72"/>
      <c r="F70" s="72"/>
      <c r="G70" s="72"/>
      <c r="H70" s="72"/>
      <c r="I70" s="72"/>
    </row>
    <row r="71" spans="1:9" x14ac:dyDescent="0.2">
      <c r="A71" s="72"/>
      <c r="B71" s="72"/>
      <c r="C71" s="72"/>
      <c r="D71" s="72"/>
      <c r="E71" s="72"/>
      <c r="F71" s="72"/>
      <c r="G71" s="72"/>
      <c r="H71" s="72"/>
      <c r="I71" s="72"/>
    </row>
    <row r="72" spans="1:9" x14ac:dyDescent="0.2">
      <c r="A72" s="72"/>
      <c r="B72" s="72"/>
      <c r="C72" s="72"/>
      <c r="D72" s="72"/>
      <c r="E72" s="72"/>
      <c r="F72" s="72"/>
      <c r="G72" s="72"/>
      <c r="H72" s="72"/>
      <c r="I72" s="72"/>
    </row>
    <row r="73" spans="1:9" x14ac:dyDescent="0.2">
      <c r="A73" s="72"/>
      <c r="B73" s="72"/>
      <c r="C73" s="72"/>
      <c r="D73" s="72"/>
      <c r="E73" s="72"/>
      <c r="F73" s="72"/>
      <c r="G73" s="72"/>
      <c r="H73" s="72"/>
      <c r="I73" s="72"/>
    </row>
    <row r="74" spans="1:9" x14ac:dyDescent="0.2">
      <c r="A74" s="72"/>
      <c r="B74" s="72"/>
      <c r="C74" s="72"/>
      <c r="D74" s="72"/>
      <c r="E74" s="72"/>
      <c r="F74" s="72"/>
      <c r="G74" s="72"/>
      <c r="H74" s="72"/>
      <c r="I74" s="72"/>
    </row>
    <row r="75" spans="1:9" x14ac:dyDescent="0.2">
      <c r="A75" s="72"/>
      <c r="B75" s="72"/>
      <c r="C75" s="72"/>
      <c r="D75" s="72"/>
      <c r="E75" s="72"/>
      <c r="F75" s="72"/>
      <c r="G75" s="72"/>
      <c r="H75" s="72"/>
      <c r="I75" s="72"/>
    </row>
    <row r="76" spans="1:9" x14ac:dyDescent="0.2">
      <c r="A76" s="72"/>
      <c r="B76" s="72"/>
      <c r="C76" s="72"/>
      <c r="D76" s="72"/>
      <c r="E76" s="72"/>
      <c r="F76" s="72"/>
      <c r="G76" s="72"/>
      <c r="H76" s="72"/>
      <c r="I76" s="72"/>
    </row>
    <row r="77" spans="1:9" x14ac:dyDescent="0.2">
      <c r="A77" s="72"/>
      <c r="B77" s="72"/>
      <c r="C77" s="72"/>
      <c r="D77" s="72"/>
      <c r="E77" s="72"/>
      <c r="F77" s="72"/>
      <c r="G77" s="72"/>
      <c r="H77" s="72"/>
      <c r="I77" s="72"/>
    </row>
    <row r="78" spans="1:9" x14ac:dyDescent="0.2">
      <c r="A78" s="72"/>
      <c r="B78" s="72"/>
      <c r="C78" s="72"/>
      <c r="D78" s="72"/>
      <c r="E78" s="72"/>
      <c r="F78" s="72"/>
      <c r="G78" s="72"/>
      <c r="H78" s="72"/>
      <c r="I78" s="72"/>
    </row>
    <row r="79" spans="1:9" x14ac:dyDescent="0.2">
      <c r="A79" s="72"/>
      <c r="B79" s="72"/>
      <c r="C79" s="72"/>
      <c r="D79" s="72"/>
      <c r="E79" s="72"/>
      <c r="F79" s="72"/>
      <c r="G79" s="72"/>
      <c r="H79" s="72"/>
      <c r="I79" s="72"/>
    </row>
    <row r="80" spans="1:9" x14ac:dyDescent="0.2">
      <c r="A80" s="72"/>
      <c r="B80" s="72"/>
      <c r="C80" s="72"/>
      <c r="D80" s="72"/>
      <c r="E80" s="72"/>
      <c r="F80" s="72"/>
      <c r="G80" s="72"/>
      <c r="H80" s="72"/>
      <c r="I80" s="72"/>
    </row>
    <row r="81" spans="1:9" x14ac:dyDescent="0.2">
      <c r="A81" s="72"/>
      <c r="B81" s="72"/>
      <c r="C81" s="72"/>
      <c r="D81" s="72"/>
      <c r="E81" s="72"/>
      <c r="F81" s="72"/>
      <c r="G81" s="72"/>
      <c r="H81" s="72"/>
      <c r="I81" s="72"/>
    </row>
    <row r="82" spans="1:9" x14ac:dyDescent="0.2">
      <c r="A82" s="72"/>
      <c r="B82" s="72"/>
      <c r="C82" s="72"/>
      <c r="D82" s="72"/>
      <c r="E82" s="72"/>
      <c r="F82" s="72"/>
      <c r="G82" s="72"/>
      <c r="H82" s="72"/>
      <c r="I82" s="72"/>
    </row>
    <row r="83" spans="1:9" x14ac:dyDescent="0.2">
      <c r="A83" s="72"/>
      <c r="B83" s="72"/>
      <c r="C83" s="72"/>
      <c r="D83" s="72"/>
      <c r="E83" s="72"/>
      <c r="F83" s="72"/>
      <c r="G83" s="72"/>
      <c r="H83" s="72"/>
      <c r="I83" s="72"/>
    </row>
    <row r="84" spans="1:9" x14ac:dyDescent="0.2">
      <c r="A84" s="72"/>
      <c r="B84" s="72"/>
      <c r="C84" s="72"/>
      <c r="D84" s="72"/>
      <c r="E84" s="72"/>
      <c r="F84" s="72"/>
      <c r="G84" s="72"/>
      <c r="H84" s="72"/>
      <c r="I84" s="72"/>
    </row>
    <row r="85" spans="1:9" x14ac:dyDescent="0.2">
      <c r="A85" s="72"/>
      <c r="B85" s="72"/>
      <c r="C85" s="72"/>
      <c r="D85" s="72"/>
      <c r="E85" s="72"/>
      <c r="F85" s="72"/>
      <c r="G85" s="72"/>
      <c r="H85" s="72"/>
      <c r="I85" s="72"/>
    </row>
    <row r="86" spans="1:9" x14ac:dyDescent="0.2">
      <c r="A86" s="72"/>
      <c r="B86" s="72"/>
      <c r="C86" s="72"/>
      <c r="D86" s="72"/>
      <c r="E86" s="72"/>
      <c r="F86" s="72"/>
      <c r="G86" s="72"/>
      <c r="H86" s="72"/>
      <c r="I86" s="72"/>
    </row>
    <row r="87" spans="1:9" x14ac:dyDescent="0.2">
      <c r="A87" s="72"/>
      <c r="B87" s="72"/>
      <c r="C87" s="72"/>
      <c r="D87" s="72"/>
      <c r="E87" s="72"/>
      <c r="F87" s="72"/>
      <c r="G87" s="72"/>
      <c r="H87" s="72"/>
      <c r="I87" s="72"/>
    </row>
    <row r="88" spans="1:9" x14ac:dyDescent="0.2">
      <c r="A88" s="72"/>
      <c r="B88" s="72"/>
      <c r="C88" s="72"/>
      <c r="D88" s="72"/>
      <c r="E88" s="72"/>
      <c r="F88" s="72"/>
      <c r="G88" s="72"/>
      <c r="H88" s="72"/>
      <c r="I88" s="72"/>
    </row>
    <row r="89" spans="1:9" x14ac:dyDescent="0.2">
      <c r="A89" s="72"/>
      <c r="B89" s="72"/>
      <c r="C89" s="72"/>
      <c r="D89" s="72"/>
      <c r="E89" s="72"/>
      <c r="F89" s="72"/>
      <c r="G89" s="72"/>
      <c r="H89" s="72"/>
      <c r="I89" s="72"/>
    </row>
    <row r="90" spans="1:9" x14ac:dyDescent="0.2">
      <c r="A90" s="72"/>
      <c r="B90" s="72"/>
      <c r="C90" s="72"/>
      <c r="D90" s="72"/>
      <c r="E90" s="72"/>
      <c r="F90" s="72"/>
      <c r="G90" s="72"/>
      <c r="H90" s="72"/>
      <c r="I90" s="72"/>
    </row>
    <row r="91" spans="1:9" x14ac:dyDescent="0.2">
      <c r="A91" s="72"/>
      <c r="B91" s="72"/>
      <c r="C91" s="72"/>
      <c r="D91" s="72"/>
      <c r="E91" s="72"/>
      <c r="F91" s="72"/>
      <c r="G91" s="72"/>
      <c r="H91" s="72"/>
      <c r="I91" s="72"/>
    </row>
    <row r="92" spans="1:9" x14ac:dyDescent="0.2">
      <c r="A92" s="72"/>
      <c r="B92" s="72"/>
      <c r="C92" s="72"/>
      <c r="D92" s="72"/>
      <c r="E92" s="72"/>
      <c r="F92" s="72"/>
      <c r="G92" s="72"/>
      <c r="H92" s="72"/>
      <c r="I92" s="72"/>
    </row>
    <row r="93" spans="1:9" x14ac:dyDescent="0.2">
      <c r="A93" s="72"/>
      <c r="B93" s="72"/>
      <c r="C93" s="72"/>
      <c r="D93" s="72"/>
      <c r="E93" s="72"/>
      <c r="F93" s="72"/>
      <c r="G93" s="72"/>
      <c r="H93" s="72"/>
      <c r="I93" s="72"/>
    </row>
    <row r="94" spans="1:9" x14ac:dyDescent="0.2">
      <c r="A94" s="72"/>
      <c r="B94" s="72"/>
      <c r="C94" s="72"/>
      <c r="D94" s="72"/>
      <c r="E94" s="72"/>
      <c r="F94" s="72"/>
      <c r="G94" s="72"/>
      <c r="H94" s="72"/>
      <c r="I94" s="72"/>
    </row>
    <row r="95" spans="1:9" x14ac:dyDescent="0.2">
      <c r="A95" s="72"/>
      <c r="B95" s="72"/>
      <c r="C95" s="72"/>
      <c r="D95" s="72"/>
      <c r="E95" s="72"/>
      <c r="F95" s="72"/>
      <c r="G95" s="72"/>
      <c r="H95" s="72"/>
      <c r="I95" s="72"/>
    </row>
    <row r="96" spans="1:9" x14ac:dyDescent="0.2">
      <c r="A96" s="72"/>
      <c r="B96" s="72"/>
      <c r="C96" s="72"/>
      <c r="D96" s="72"/>
      <c r="E96" s="72"/>
      <c r="F96" s="72"/>
      <c r="G96" s="72"/>
      <c r="H96" s="72"/>
      <c r="I96" s="72"/>
    </row>
    <row r="97" spans="1:9" x14ac:dyDescent="0.2">
      <c r="A97" s="72"/>
      <c r="B97" s="72"/>
      <c r="C97" s="72"/>
      <c r="D97" s="72"/>
      <c r="E97" s="72"/>
      <c r="F97" s="72"/>
      <c r="G97" s="72"/>
      <c r="H97" s="72"/>
      <c r="I97" s="72"/>
    </row>
    <row r="98" spans="1:9" x14ac:dyDescent="0.2">
      <c r="A98" s="72"/>
      <c r="B98" s="72"/>
      <c r="C98" s="72"/>
      <c r="D98" s="72"/>
      <c r="E98" s="72"/>
      <c r="F98" s="72"/>
      <c r="G98" s="72"/>
      <c r="H98" s="72"/>
      <c r="I98" s="72"/>
    </row>
    <row r="99" spans="1:9" x14ac:dyDescent="0.2">
      <c r="A99" s="72"/>
      <c r="B99" s="72"/>
      <c r="C99" s="72"/>
      <c r="D99" s="72"/>
      <c r="E99" s="72"/>
      <c r="F99" s="72"/>
      <c r="G99" s="72"/>
      <c r="H99" s="72"/>
      <c r="I99" s="72"/>
    </row>
    <row r="100" spans="1:9" x14ac:dyDescent="0.2">
      <c r="A100" s="72"/>
      <c r="B100" s="72"/>
      <c r="C100" s="72"/>
      <c r="D100" s="72"/>
      <c r="E100" s="72"/>
      <c r="F100" s="72"/>
      <c r="G100" s="72"/>
      <c r="H100" s="72"/>
      <c r="I100" s="72"/>
    </row>
    <row r="101" spans="1:9" x14ac:dyDescent="0.2">
      <c r="A101" s="72"/>
      <c r="B101" s="72"/>
      <c r="C101" s="72"/>
      <c r="D101" s="72"/>
      <c r="E101" s="72"/>
      <c r="F101" s="72"/>
      <c r="G101" s="72"/>
      <c r="H101" s="72"/>
      <c r="I101" s="72"/>
    </row>
    <row r="102" spans="1:9" x14ac:dyDescent="0.2">
      <c r="A102" s="72"/>
      <c r="B102" s="72"/>
      <c r="C102" s="72"/>
      <c r="D102" s="72"/>
      <c r="E102" s="72"/>
      <c r="F102" s="72"/>
      <c r="G102" s="72"/>
      <c r="H102" s="72"/>
      <c r="I102" s="72"/>
    </row>
    <row r="103" spans="1:9" x14ac:dyDescent="0.2">
      <c r="A103" s="72"/>
      <c r="B103" s="72"/>
      <c r="C103" s="72"/>
      <c r="D103" s="72"/>
      <c r="E103" s="72"/>
      <c r="F103" s="72"/>
      <c r="G103" s="72"/>
      <c r="H103" s="72"/>
      <c r="I103" s="72"/>
    </row>
    <row r="104" spans="1:9" x14ac:dyDescent="0.2">
      <c r="A104" s="72"/>
      <c r="B104" s="72"/>
      <c r="C104" s="72"/>
      <c r="D104" s="72"/>
      <c r="E104" s="72"/>
      <c r="F104" s="72"/>
      <c r="G104" s="72"/>
      <c r="H104" s="72"/>
      <c r="I104" s="72"/>
    </row>
    <row r="105" spans="1:9" x14ac:dyDescent="0.2">
      <c r="A105" s="72"/>
      <c r="B105" s="72"/>
      <c r="C105" s="72"/>
      <c r="D105" s="72"/>
      <c r="E105" s="72"/>
      <c r="F105" s="72"/>
      <c r="G105" s="72"/>
      <c r="H105" s="72"/>
      <c r="I105" s="72"/>
    </row>
    <row r="106" spans="1:9" x14ac:dyDescent="0.2">
      <c r="A106" s="72"/>
      <c r="B106" s="72"/>
      <c r="C106" s="72"/>
      <c r="D106" s="72"/>
      <c r="E106" s="72"/>
      <c r="F106" s="72"/>
      <c r="G106" s="72"/>
      <c r="H106" s="72"/>
      <c r="I106" s="72"/>
    </row>
    <row r="107" spans="1:9" x14ac:dyDescent="0.2">
      <c r="A107" s="72"/>
      <c r="B107" s="72"/>
      <c r="C107" s="72"/>
      <c r="D107" s="72"/>
      <c r="E107" s="72"/>
      <c r="F107" s="72"/>
      <c r="G107" s="72"/>
      <c r="H107" s="72"/>
      <c r="I107" s="72"/>
    </row>
    <row r="108" spans="1:9" x14ac:dyDescent="0.2">
      <c r="A108" s="72"/>
      <c r="B108" s="72"/>
      <c r="C108" s="72"/>
      <c r="D108" s="72"/>
      <c r="E108" s="72"/>
      <c r="F108" s="72"/>
      <c r="G108" s="72"/>
      <c r="H108" s="72"/>
      <c r="I108" s="72"/>
    </row>
    <row r="109" spans="1:9" x14ac:dyDescent="0.2">
      <c r="A109" s="72"/>
      <c r="B109" s="72"/>
      <c r="C109" s="72"/>
      <c r="D109" s="72"/>
      <c r="E109" s="72"/>
      <c r="F109" s="72"/>
      <c r="G109" s="72"/>
      <c r="H109" s="72"/>
      <c r="I109" s="72"/>
    </row>
    <row r="110" spans="1:9" x14ac:dyDescent="0.2">
      <c r="A110" s="72"/>
      <c r="B110" s="72"/>
      <c r="C110" s="72"/>
      <c r="D110" s="72"/>
      <c r="E110" s="72"/>
      <c r="F110" s="72"/>
      <c r="G110" s="72"/>
      <c r="H110" s="72"/>
      <c r="I110" s="72"/>
    </row>
    <row r="111" spans="1:9" x14ac:dyDescent="0.2">
      <c r="A111" s="72"/>
      <c r="B111" s="72"/>
      <c r="C111" s="72"/>
      <c r="D111" s="72"/>
      <c r="E111" s="72"/>
      <c r="F111" s="72"/>
      <c r="G111" s="72"/>
      <c r="H111" s="72"/>
      <c r="I111" s="72"/>
    </row>
    <row r="112" spans="1:9" x14ac:dyDescent="0.2">
      <c r="A112" s="72"/>
      <c r="B112" s="72"/>
      <c r="C112" s="72"/>
      <c r="D112" s="72"/>
      <c r="E112" s="72"/>
      <c r="F112" s="72"/>
      <c r="G112" s="72"/>
      <c r="H112" s="72"/>
      <c r="I112" s="72"/>
    </row>
    <row r="113" spans="1:9" x14ac:dyDescent="0.2">
      <c r="A113" s="72"/>
      <c r="B113" s="72"/>
      <c r="C113" s="72"/>
      <c r="D113" s="72"/>
      <c r="E113" s="72"/>
      <c r="F113" s="72"/>
      <c r="G113" s="72"/>
      <c r="H113" s="72"/>
      <c r="I113" s="72"/>
    </row>
    <row r="114" spans="1:9" x14ac:dyDescent="0.2">
      <c r="A114" s="72"/>
      <c r="B114" s="72"/>
      <c r="C114" s="72"/>
      <c r="D114" s="72"/>
      <c r="E114" s="72"/>
      <c r="F114" s="72"/>
      <c r="G114" s="72"/>
      <c r="H114" s="72"/>
      <c r="I114" s="72"/>
    </row>
    <row r="115" spans="1:9" x14ac:dyDescent="0.2">
      <c r="A115" s="72"/>
      <c r="B115" s="72"/>
      <c r="C115" s="72"/>
      <c r="D115" s="72"/>
      <c r="E115" s="72"/>
      <c r="F115" s="72"/>
      <c r="G115" s="72"/>
      <c r="H115" s="72"/>
      <c r="I115" s="72"/>
    </row>
    <row r="116" spans="1:9" x14ac:dyDescent="0.2">
      <c r="A116" s="72"/>
      <c r="B116" s="72"/>
      <c r="C116" s="72"/>
      <c r="D116" s="72"/>
      <c r="E116" s="72"/>
      <c r="F116" s="72"/>
      <c r="G116" s="72"/>
      <c r="H116" s="72"/>
      <c r="I116" s="72"/>
    </row>
    <row r="117" spans="1:9" x14ac:dyDescent="0.2">
      <c r="A117" s="72"/>
      <c r="B117" s="72"/>
      <c r="C117" s="72"/>
      <c r="D117" s="72"/>
      <c r="E117" s="72"/>
      <c r="F117" s="72"/>
      <c r="G117" s="72"/>
      <c r="H117" s="72"/>
      <c r="I117" s="72"/>
    </row>
    <row r="118" spans="1:9" x14ac:dyDescent="0.2">
      <c r="A118" s="72"/>
      <c r="B118" s="72"/>
      <c r="C118" s="72"/>
      <c r="D118" s="72"/>
      <c r="E118" s="72"/>
      <c r="F118" s="72"/>
      <c r="G118" s="72"/>
      <c r="H118" s="72"/>
      <c r="I118" s="72"/>
    </row>
    <row r="119" spans="1:9" x14ac:dyDescent="0.2">
      <c r="A119" s="72"/>
      <c r="B119" s="72"/>
      <c r="C119" s="72"/>
      <c r="D119" s="72"/>
      <c r="E119" s="72"/>
      <c r="F119" s="72"/>
      <c r="G119" s="72"/>
      <c r="H119" s="72"/>
      <c r="I119" s="72"/>
    </row>
    <row r="120" spans="1:9" x14ac:dyDescent="0.2">
      <c r="A120" s="72"/>
      <c r="B120" s="72"/>
      <c r="C120" s="72"/>
      <c r="D120" s="72"/>
      <c r="E120" s="72"/>
      <c r="F120" s="72"/>
      <c r="G120" s="72"/>
      <c r="H120" s="72"/>
      <c r="I120" s="72"/>
    </row>
    <row r="121" spans="1:9" x14ac:dyDescent="0.2">
      <c r="A121" s="72"/>
      <c r="B121" s="72"/>
      <c r="C121" s="72"/>
      <c r="D121" s="72"/>
      <c r="E121" s="72"/>
      <c r="F121" s="72"/>
      <c r="G121" s="72"/>
      <c r="H121" s="72"/>
      <c r="I121" s="72"/>
    </row>
    <row r="122" spans="1:9" x14ac:dyDescent="0.2">
      <c r="A122" s="72"/>
      <c r="B122" s="72"/>
      <c r="C122" s="72"/>
      <c r="D122" s="72"/>
      <c r="E122" s="72"/>
      <c r="F122" s="72"/>
      <c r="G122" s="72"/>
      <c r="H122" s="72"/>
      <c r="I122" s="72"/>
    </row>
    <row r="123" spans="1:9" x14ac:dyDescent="0.2">
      <c r="A123" s="72"/>
      <c r="B123" s="72"/>
      <c r="C123" s="72"/>
      <c r="D123" s="72"/>
      <c r="E123" s="72"/>
      <c r="F123" s="72"/>
      <c r="G123" s="72"/>
      <c r="H123" s="72"/>
      <c r="I123" s="72"/>
    </row>
    <row r="124" spans="1:9" x14ac:dyDescent="0.2">
      <c r="A124" s="72"/>
      <c r="B124" s="72"/>
      <c r="C124" s="72"/>
      <c r="D124" s="72"/>
      <c r="E124" s="72"/>
      <c r="F124" s="72"/>
      <c r="G124" s="72"/>
      <c r="H124" s="72"/>
      <c r="I124" s="72"/>
    </row>
    <row r="125" spans="1:9" x14ac:dyDescent="0.2">
      <c r="A125" s="72"/>
      <c r="B125" s="72"/>
      <c r="C125" s="72"/>
      <c r="D125" s="72"/>
      <c r="E125" s="72"/>
      <c r="F125" s="72"/>
      <c r="G125" s="72"/>
      <c r="H125" s="72"/>
      <c r="I125" s="72"/>
    </row>
    <row r="126" spans="1:9" x14ac:dyDescent="0.2">
      <c r="A126" s="72"/>
      <c r="B126" s="72"/>
      <c r="C126" s="72"/>
      <c r="D126" s="72"/>
      <c r="E126" s="72"/>
      <c r="F126" s="72"/>
      <c r="G126" s="72"/>
      <c r="H126" s="72"/>
      <c r="I126" s="72"/>
    </row>
    <row r="127" spans="1:9" x14ac:dyDescent="0.2">
      <c r="A127" s="72"/>
      <c r="B127" s="72"/>
      <c r="C127" s="72"/>
      <c r="D127" s="72"/>
      <c r="E127" s="72"/>
      <c r="F127" s="72"/>
      <c r="G127" s="72"/>
      <c r="H127" s="72"/>
      <c r="I127" s="72"/>
    </row>
    <row r="128" spans="1:9" x14ac:dyDescent="0.2">
      <c r="A128" s="72"/>
      <c r="B128" s="72"/>
      <c r="C128" s="72"/>
      <c r="D128" s="72"/>
      <c r="E128" s="72"/>
      <c r="F128" s="72"/>
      <c r="G128" s="72"/>
      <c r="H128" s="72"/>
      <c r="I128" s="72"/>
    </row>
    <row r="129" spans="1:9" x14ac:dyDescent="0.2">
      <c r="A129" s="72"/>
      <c r="B129" s="72"/>
      <c r="C129" s="72"/>
      <c r="D129" s="72"/>
      <c r="E129" s="72"/>
      <c r="F129" s="72"/>
      <c r="G129" s="72"/>
      <c r="H129" s="72"/>
      <c r="I129" s="72"/>
    </row>
    <row r="130" spans="1:9" x14ac:dyDescent="0.2">
      <c r="A130" s="72"/>
      <c r="B130" s="72"/>
      <c r="C130" s="72"/>
      <c r="D130" s="72"/>
      <c r="E130" s="72"/>
      <c r="F130" s="72"/>
      <c r="G130" s="72"/>
      <c r="H130" s="72"/>
      <c r="I130" s="72"/>
    </row>
    <row r="131" spans="1:9" x14ac:dyDescent="0.2">
      <c r="A131" s="72"/>
      <c r="B131" s="72"/>
      <c r="C131" s="72"/>
      <c r="D131" s="72"/>
      <c r="E131" s="72"/>
      <c r="F131" s="72"/>
      <c r="G131" s="72"/>
      <c r="H131" s="72"/>
      <c r="I131" s="72"/>
    </row>
    <row r="132" spans="1:9" x14ac:dyDescent="0.2">
      <c r="A132" s="72"/>
      <c r="B132" s="72"/>
      <c r="C132" s="72"/>
      <c r="D132" s="72"/>
      <c r="E132" s="72"/>
      <c r="F132" s="72"/>
      <c r="G132" s="72"/>
      <c r="H132" s="72"/>
      <c r="I132" s="72"/>
    </row>
    <row r="133" spans="1:9" x14ac:dyDescent="0.2">
      <c r="A133" s="72"/>
      <c r="B133" s="72"/>
      <c r="C133" s="72"/>
      <c r="D133" s="72"/>
      <c r="E133" s="72"/>
      <c r="F133" s="72"/>
      <c r="G133" s="72"/>
      <c r="H133" s="72"/>
      <c r="I133" s="72"/>
    </row>
    <row r="134" spans="1:9" x14ac:dyDescent="0.2">
      <c r="A134" s="72"/>
      <c r="B134" s="72"/>
      <c r="C134" s="72"/>
      <c r="D134" s="72"/>
      <c r="E134" s="72"/>
      <c r="F134" s="72"/>
      <c r="G134" s="72"/>
      <c r="H134" s="72"/>
      <c r="I134" s="72"/>
    </row>
    <row r="135" spans="1:9" x14ac:dyDescent="0.2">
      <c r="A135" s="72"/>
      <c r="B135" s="72"/>
      <c r="C135" s="72"/>
      <c r="D135" s="72"/>
      <c r="E135" s="72"/>
      <c r="F135" s="72"/>
      <c r="G135" s="72"/>
      <c r="H135" s="72"/>
      <c r="I135" s="72"/>
    </row>
    <row r="136" spans="1:9" x14ac:dyDescent="0.2">
      <c r="A136" s="72"/>
      <c r="B136" s="72"/>
      <c r="C136" s="72"/>
      <c r="D136" s="72"/>
      <c r="E136" s="72"/>
      <c r="F136" s="72"/>
      <c r="G136" s="72"/>
      <c r="H136" s="72"/>
      <c r="I136" s="72"/>
    </row>
    <row r="137" spans="1:9" x14ac:dyDescent="0.2">
      <c r="A137" s="72"/>
      <c r="B137" s="72"/>
      <c r="C137" s="72"/>
      <c r="D137" s="72"/>
      <c r="E137" s="72"/>
      <c r="F137" s="72"/>
      <c r="G137" s="72"/>
      <c r="H137" s="72"/>
      <c r="I137" s="72"/>
    </row>
    <row r="138" spans="1:9" x14ac:dyDescent="0.2">
      <c r="A138" s="72"/>
      <c r="B138" s="72"/>
      <c r="C138" s="72"/>
      <c r="D138" s="72"/>
      <c r="E138" s="72"/>
      <c r="F138" s="72"/>
      <c r="G138" s="72"/>
      <c r="H138" s="72"/>
      <c r="I138" s="72"/>
    </row>
    <row r="139" spans="1:9" x14ac:dyDescent="0.2">
      <c r="A139" s="72"/>
      <c r="B139" s="72"/>
      <c r="C139" s="72"/>
      <c r="D139" s="72"/>
      <c r="E139" s="72"/>
      <c r="F139" s="72"/>
      <c r="G139" s="72"/>
      <c r="H139" s="72"/>
      <c r="I139" s="72"/>
    </row>
    <row r="140" spans="1:9" x14ac:dyDescent="0.2">
      <c r="A140" s="72"/>
      <c r="B140" s="72"/>
      <c r="C140" s="72"/>
      <c r="D140" s="72"/>
      <c r="E140" s="72"/>
      <c r="F140" s="72"/>
      <c r="G140" s="72"/>
      <c r="H140" s="72"/>
      <c r="I140" s="72"/>
    </row>
    <row r="141" spans="1:9" x14ac:dyDescent="0.2">
      <c r="A141" s="72"/>
      <c r="B141" s="72"/>
      <c r="C141" s="72"/>
      <c r="D141" s="72"/>
      <c r="E141" s="72"/>
      <c r="F141" s="72"/>
      <c r="G141" s="72"/>
      <c r="H141" s="72"/>
      <c r="I141" s="72"/>
    </row>
    <row r="142" spans="1:9" x14ac:dyDescent="0.2">
      <c r="A142" s="72"/>
      <c r="B142" s="72"/>
      <c r="C142" s="72"/>
      <c r="D142" s="72"/>
      <c r="E142" s="72"/>
      <c r="F142" s="72"/>
      <c r="G142" s="72"/>
      <c r="H142" s="72"/>
      <c r="I142" s="72"/>
    </row>
    <row r="143" spans="1:9" x14ac:dyDescent="0.2">
      <c r="A143" s="72"/>
      <c r="B143" s="72"/>
      <c r="C143" s="72"/>
      <c r="D143" s="72"/>
      <c r="E143" s="72"/>
      <c r="F143" s="72"/>
      <c r="G143" s="72"/>
      <c r="H143" s="72"/>
      <c r="I143" s="72"/>
    </row>
    <row r="144" spans="1:9" x14ac:dyDescent="0.2">
      <c r="A144" s="72"/>
      <c r="B144" s="72"/>
      <c r="C144" s="72"/>
      <c r="D144" s="72"/>
      <c r="E144" s="72"/>
      <c r="F144" s="72"/>
      <c r="G144" s="72"/>
      <c r="H144" s="72"/>
      <c r="I144" s="72"/>
    </row>
    <row r="145" spans="1:9" x14ac:dyDescent="0.2">
      <c r="A145" s="72"/>
      <c r="B145" s="72"/>
      <c r="C145" s="72"/>
      <c r="D145" s="72"/>
      <c r="E145" s="72"/>
      <c r="F145" s="72"/>
      <c r="G145" s="72"/>
      <c r="H145" s="72"/>
      <c r="I145" s="72"/>
    </row>
    <row r="146" spans="1:9" x14ac:dyDescent="0.2">
      <c r="A146" s="72"/>
      <c r="B146" s="72"/>
      <c r="C146" s="72"/>
      <c r="D146" s="72"/>
      <c r="E146" s="72"/>
      <c r="F146" s="72"/>
      <c r="G146" s="72"/>
      <c r="H146" s="72"/>
      <c r="I146" s="72"/>
    </row>
    <row r="147" spans="1:9" x14ac:dyDescent="0.2">
      <c r="A147" s="72"/>
      <c r="B147" s="72"/>
      <c r="C147" s="72"/>
      <c r="D147" s="72"/>
      <c r="E147" s="72"/>
      <c r="F147" s="72"/>
      <c r="G147" s="72"/>
      <c r="H147" s="72"/>
      <c r="I147" s="72"/>
    </row>
    <row r="148" spans="1:9" x14ac:dyDescent="0.2">
      <c r="A148" s="72"/>
      <c r="B148" s="72"/>
      <c r="C148" s="72"/>
      <c r="D148" s="72"/>
      <c r="E148" s="72"/>
      <c r="F148" s="72"/>
      <c r="G148" s="72"/>
      <c r="H148" s="72"/>
      <c r="I148" s="72"/>
    </row>
    <row r="149" spans="1:9" x14ac:dyDescent="0.2">
      <c r="A149" s="72"/>
      <c r="B149" s="72"/>
      <c r="C149" s="72"/>
      <c r="D149" s="72"/>
      <c r="E149" s="72"/>
      <c r="F149" s="72"/>
      <c r="G149" s="72"/>
      <c r="H149" s="72"/>
      <c r="I149" s="72"/>
    </row>
    <row r="150" spans="1:9" x14ac:dyDescent="0.2">
      <c r="A150" s="72"/>
      <c r="B150" s="72"/>
      <c r="C150" s="72"/>
      <c r="D150" s="72"/>
      <c r="E150" s="72"/>
      <c r="F150" s="72"/>
      <c r="G150" s="72"/>
      <c r="H150" s="72"/>
      <c r="I150" s="72"/>
    </row>
    <row r="151" spans="1:9" x14ac:dyDescent="0.2">
      <c r="A151" s="72"/>
      <c r="B151" s="72"/>
      <c r="C151" s="72"/>
      <c r="D151" s="72"/>
      <c r="E151" s="72"/>
      <c r="F151" s="72"/>
      <c r="G151" s="72"/>
      <c r="H151" s="72"/>
      <c r="I151" s="72"/>
    </row>
    <row r="152" spans="1:9" x14ac:dyDescent="0.2">
      <c r="A152" s="72"/>
      <c r="B152" s="72"/>
      <c r="C152" s="72"/>
      <c r="D152" s="72"/>
      <c r="E152" s="72"/>
      <c r="F152" s="72"/>
      <c r="G152" s="72"/>
      <c r="H152" s="72"/>
      <c r="I152" s="72"/>
    </row>
    <row r="153" spans="1:9" x14ac:dyDescent="0.2">
      <c r="A153" s="72"/>
      <c r="B153" s="72"/>
      <c r="C153" s="72"/>
      <c r="D153" s="72"/>
      <c r="E153" s="72"/>
      <c r="F153" s="72"/>
      <c r="G153" s="72"/>
      <c r="H153" s="72"/>
      <c r="I153" s="72"/>
    </row>
    <row r="154" spans="1:9" x14ac:dyDescent="0.2">
      <c r="A154" s="72"/>
      <c r="B154" s="72"/>
      <c r="C154" s="72"/>
      <c r="D154" s="72"/>
      <c r="E154" s="72"/>
      <c r="F154" s="72"/>
      <c r="G154" s="72"/>
      <c r="H154" s="72"/>
      <c r="I154" s="72"/>
    </row>
    <row r="155" spans="1:9" x14ac:dyDescent="0.2">
      <c r="A155" s="72"/>
      <c r="B155" s="72"/>
      <c r="C155" s="72"/>
      <c r="D155" s="72"/>
      <c r="E155" s="72"/>
      <c r="F155" s="72"/>
      <c r="G155" s="72"/>
      <c r="H155" s="72"/>
      <c r="I155" s="72"/>
    </row>
  </sheetData>
  <mergeCells count="7">
    <mergeCell ref="A1:J1"/>
    <mergeCell ref="A23:I23"/>
    <mergeCell ref="A56:D56"/>
    <mergeCell ref="A2:I2"/>
    <mergeCell ref="A3:I3"/>
    <mergeCell ref="A4:I4"/>
    <mergeCell ref="A21:D2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"/>
  <sheetViews>
    <sheetView topLeftCell="D1" zoomScale="120" zoomScaleNormal="120" workbookViewId="0">
      <selection activeCell="K4" sqref="K4"/>
    </sheetView>
  </sheetViews>
  <sheetFormatPr defaultRowHeight="15" x14ac:dyDescent="0.25"/>
  <cols>
    <col min="1" max="1" width="5.85546875" hidden="1" customWidth="1"/>
    <col min="2" max="2" width="4.85546875" hidden="1" customWidth="1"/>
    <col min="3" max="3" width="7.28515625" hidden="1" customWidth="1"/>
    <col min="4" max="4" width="39.5703125" customWidth="1"/>
    <col min="5" max="5" width="14" customWidth="1"/>
    <col min="6" max="6" width="17.28515625" customWidth="1"/>
    <col min="7" max="7" width="16.28515625" customWidth="1"/>
    <col min="8" max="8" width="15.42578125" customWidth="1"/>
    <col min="9" max="9" width="11.42578125" customWidth="1"/>
    <col min="10" max="10" width="12.85546875" customWidth="1"/>
    <col min="11" max="11" width="10.7109375" bestFit="1" customWidth="1"/>
    <col min="15" max="15" width="12.7109375" bestFit="1" customWidth="1"/>
  </cols>
  <sheetData>
    <row r="1" spans="1:11" s="70" customFormat="1" ht="42" customHeight="1" x14ac:dyDescent="0.2">
      <c r="A1" s="49" t="s">
        <v>149</v>
      </c>
      <c r="B1" s="49"/>
      <c r="C1" s="49"/>
      <c r="D1" s="132" t="s">
        <v>155</v>
      </c>
      <c r="E1" s="132"/>
      <c r="F1" s="132"/>
      <c r="G1" s="132"/>
      <c r="H1" s="132"/>
      <c r="I1" s="132"/>
      <c r="J1" s="49"/>
    </row>
    <row r="2" spans="1:11" s="70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11" s="70" customFormat="1" x14ac:dyDescent="0.2">
      <c r="A3" s="150" t="s">
        <v>23</v>
      </c>
      <c r="B3" s="150"/>
      <c r="C3" s="150"/>
      <c r="D3" s="150"/>
      <c r="E3" s="150"/>
      <c r="F3" s="150"/>
      <c r="G3" s="150"/>
      <c r="H3" s="150"/>
      <c r="I3" s="155"/>
    </row>
    <row r="4" spans="1:11" s="70" customFormat="1" ht="18" customHeight="1" x14ac:dyDescent="0.2">
      <c r="A4" s="150" t="s">
        <v>7</v>
      </c>
      <c r="B4" s="156"/>
      <c r="C4" s="156"/>
      <c r="D4" s="156"/>
      <c r="E4" s="156"/>
      <c r="F4" s="156"/>
      <c r="G4" s="156"/>
      <c r="H4" s="156"/>
      <c r="I4" s="156"/>
    </row>
    <row r="5" spans="1:11" s="70" customFormat="1" ht="18" customHeight="1" x14ac:dyDescent="0.2">
      <c r="A5" s="27"/>
      <c r="B5" s="74"/>
      <c r="C5" s="74"/>
      <c r="D5" s="74"/>
      <c r="E5" s="74"/>
      <c r="F5" s="74"/>
      <c r="G5" s="74"/>
      <c r="H5" s="74"/>
      <c r="I5" s="74"/>
    </row>
    <row r="6" spans="1:11" x14ac:dyDescent="0.25">
      <c r="A6" s="150" t="s">
        <v>73</v>
      </c>
      <c r="B6" s="157"/>
      <c r="C6" s="157"/>
      <c r="D6" s="157"/>
      <c r="E6" s="157"/>
      <c r="F6" s="157"/>
      <c r="G6" s="157"/>
      <c r="H6" s="157"/>
      <c r="I6" s="157"/>
    </row>
    <row r="7" spans="1:11" ht="18" x14ac:dyDescent="0.25">
      <c r="A7" s="4"/>
      <c r="B7" s="4"/>
      <c r="C7" s="4"/>
      <c r="D7" s="4"/>
      <c r="E7" s="4"/>
      <c r="F7" s="4"/>
      <c r="G7" s="4"/>
      <c r="H7" s="4"/>
      <c r="I7" s="5"/>
    </row>
    <row r="8" spans="1:11" ht="36.75" customHeight="1" x14ac:dyDescent="0.25">
      <c r="A8" s="24" t="s">
        <v>8</v>
      </c>
      <c r="B8" s="25" t="s">
        <v>9</v>
      </c>
      <c r="C8" s="12" t="s">
        <v>10</v>
      </c>
      <c r="D8" s="12" t="s">
        <v>111</v>
      </c>
      <c r="E8" s="12" t="s">
        <v>85</v>
      </c>
      <c r="F8" s="13" t="s">
        <v>88</v>
      </c>
      <c r="G8" s="13" t="s">
        <v>87</v>
      </c>
      <c r="H8" s="13" t="s">
        <v>135</v>
      </c>
      <c r="I8" s="13" t="s">
        <v>152</v>
      </c>
    </row>
    <row r="9" spans="1:11" ht="15.75" customHeight="1" x14ac:dyDescent="0.25">
      <c r="A9" s="8">
        <v>6</v>
      </c>
      <c r="B9" s="8"/>
      <c r="C9" s="8"/>
      <c r="D9" s="61" t="s">
        <v>109</v>
      </c>
      <c r="E9" s="62">
        <f>+E10+E12+E14+E16+E20+E18</f>
        <v>4418880.1399999997</v>
      </c>
      <c r="F9" s="62">
        <f t="shared" ref="F9:H9" si="0">+F10+F12+F14+F16+F20+F18</f>
        <v>4851984.49</v>
      </c>
      <c r="G9" s="62">
        <f t="shared" si="0"/>
        <v>5511500</v>
      </c>
      <c r="H9" s="62">
        <f t="shared" si="0"/>
        <v>5712344.6900000004</v>
      </c>
      <c r="I9" s="62">
        <f>+H9/G9*100</f>
        <v>103.64410215004992</v>
      </c>
    </row>
    <row r="10" spans="1:11" ht="15.75" customHeight="1" x14ac:dyDescent="0.25">
      <c r="A10" s="8"/>
      <c r="B10" s="8">
        <v>63</v>
      </c>
      <c r="C10" s="8"/>
      <c r="D10" s="61" t="s">
        <v>112</v>
      </c>
      <c r="E10" s="62">
        <f t="shared" ref="E10:H10" si="1">+E11</f>
        <v>4173109.59</v>
      </c>
      <c r="F10" s="63">
        <f t="shared" si="1"/>
        <v>4569284.49</v>
      </c>
      <c r="G10" s="63">
        <f t="shared" si="1"/>
        <v>5130000</v>
      </c>
      <c r="H10" s="63">
        <f t="shared" si="1"/>
        <v>5312324.6900000004</v>
      </c>
      <c r="I10" s="62">
        <f t="shared" ref="I10:I19" si="2">+H10/G10*100</f>
        <v>103.55408752436648</v>
      </c>
    </row>
    <row r="11" spans="1:11" ht="15.75" customHeight="1" x14ac:dyDescent="0.25">
      <c r="A11" s="9"/>
      <c r="B11" s="9"/>
      <c r="C11" s="10">
        <v>57</v>
      </c>
      <c r="D11" s="64" t="s">
        <v>113</v>
      </c>
      <c r="E11" s="65">
        <f>+'Prihodi i rashodi prema izvorim'!E15</f>
        <v>4173109.59</v>
      </c>
      <c r="F11" s="65">
        <f>+'Prihodi i rashodi prema izvorim'!F15</f>
        <v>4569284.49</v>
      </c>
      <c r="G11" s="65">
        <f>+'Prihodi i rashodi prema izvorim'!G15</f>
        <v>5130000</v>
      </c>
      <c r="H11" s="65">
        <f>+'POSEBNI DIO'!H8+366548.69</f>
        <v>5312324.6900000004</v>
      </c>
      <c r="I11" s="62">
        <f t="shared" si="2"/>
        <v>103.55408752436648</v>
      </c>
      <c r="J11" s="20"/>
    </row>
    <row r="12" spans="1:11" ht="15.75" customHeight="1" x14ac:dyDescent="0.25">
      <c r="A12" s="9"/>
      <c r="B12" s="14">
        <v>65</v>
      </c>
      <c r="C12" s="23"/>
      <c r="D12" s="61" t="s">
        <v>114</v>
      </c>
      <c r="E12" s="62">
        <f>+E13</f>
        <v>185528.83000000002</v>
      </c>
      <c r="F12" s="62">
        <f t="shared" ref="F12:H12" si="3">+F13</f>
        <v>250000</v>
      </c>
      <c r="G12" s="62">
        <f t="shared" si="3"/>
        <v>270000</v>
      </c>
      <c r="H12" s="62">
        <f t="shared" si="3"/>
        <v>280320</v>
      </c>
      <c r="I12" s="62">
        <f t="shared" si="2"/>
        <v>103.82222222222222</v>
      </c>
    </row>
    <row r="13" spans="1:11" ht="15.75" customHeight="1" x14ac:dyDescent="0.25">
      <c r="A13" s="9"/>
      <c r="B13" s="14"/>
      <c r="C13" s="10">
        <v>41</v>
      </c>
      <c r="D13" s="66" t="s">
        <v>115</v>
      </c>
      <c r="E13" s="65">
        <f>+'Prihodi i rashodi prema izvorim'!E12+'Prihodi i rashodi prema izvorim'!E17</f>
        <v>185528.83000000002</v>
      </c>
      <c r="F13" s="65">
        <f>+'Prihodi i rashodi prema izvorim'!F12+'Prihodi i rashodi prema izvorim'!F17</f>
        <v>250000</v>
      </c>
      <c r="G13" s="65">
        <f>+'Prihodi i rashodi prema izvorim'!G12+'Prihodi i rashodi prema izvorim'!G17</f>
        <v>270000</v>
      </c>
      <c r="H13" s="65">
        <f>+'POSEBNI DIO'!H9</f>
        <v>280320</v>
      </c>
      <c r="I13" s="62">
        <f t="shared" si="2"/>
        <v>103.82222222222222</v>
      </c>
      <c r="J13" s="20"/>
    </row>
    <row r="14" spans="1:11" ht="15.75" customHeight="1" x14ac:dyDescent="0.25">
      <c r="A14" s="9"/>
      <c r="B14" s="14">
        <v>66</v>
      </c>
      <c r="C14" s="23"/>
      <c r="D14" s="61" t="s">
        <v>116</v>
      </c>
      <c r="E14" s="62">
        <f>+E15</f>
        <v>29051.27</v>
      </c>
      <c r="F14" s="62">
        <f t="shared" ref="F14:H14" si="4">+F15</f>
        <v>10000</v>
      </c>
      <c r="G14" s="62">
        <f t="shared" si="4"/>
        <v>10000</v>
      </c>
      <c r="H14" s="62">
        <f t="shared" si="4"/>
        <v>18000</v>
      </c>
      <c r="I14" s="62">
        <f t="shared" si="2"/>
        <v>180</v>
      </c>
    </row>
    <row r="15" spans="1:11" ht="15.75" customHeight="1" x14ac:dyDescent="0.25">
      <c r="A15" s="9"/>
      <c r="B15" s="14"/>
      <c r="C15" s="10">
        <v>31</v>
      </c>
      <c r="D15" s="66" t="s">
        <v>117</v>
      </c>
      <c r="E15" s="65">
        <f>+'Prihodi i rashodi prema izvorim'!E10</f>
        <v>29051.27</v>
      </c>
      <c r="F15" s="65">
        <f>+'Prihodi i rashodi prema izvorim'!F10</f>
        <v>10000</v>
      </c>
      <c r="G15" s="65">
        <f>+'Prihodi i rashodi prema izvorim'!G10</f>
        <v>10000</v>
      </c>
      <c r="H15" s="65">
        <f>+'POSEBNI DIO'!H10</f>
        <v>18000</v>
      </c>
      <c r="I15" s="62">
        <f t="shared" si="2"/>
        <v>180</v>
      </c>
      <c r="J15" s="20"/>
      <c r="K15" s="20"/>
    </row>
    <row r="16" spans="1:11" ht="15.75" customHeight="1" x14ac:dyDescent="0.25">
      <c r="A16" s="9"/>
      <c r="B16" s="14">
        <v>67</v>
      </c>
      <c r="C16" s="23"/>
      <c r="D16" s="61" t="s">
        <v>118</v>
      </c>
      <c r="E16" s="62">
        <f t="shared" ref="E16:H16" si="5">+E17</f>
        <v>1015.45</v>
      </c>
      <c r="F16" s="63">
        <f t="shared" si="5"/>
        <v>2500</v>
      </c>
      <c r="G16" s="63">
        <f t="shared" si="5"/>
        <v>1500</v>
      </c>
      <c r="H16" s="63">
        <f t="shared" si="5"/>
        <v>1500</v>
      </c>
      <c r="I16" s="62">
        <f t="shared" si="2"/>
        <v>100</v>
      </c>
    </row>
    <row r="17" spans="1:15" ht="15.75" customHeight="1" x14ac:dyDescent="0.25">
      <c r="A17" s="9"/>
      <c r="B17" s="9"/>
      <c r="C17" s="10">
        <v>11</v>
      </c>
      <c r="D17" s="64" t="s">
        <v>119</v>
      </c>
      <c r="E17" s="65">
        <f>+'Prihodi i rashodi prema izvorim'!E8</f>
        <v>1015.45</v>
      </c>
      <c r="F17" s="65">
        <f>+'Prihodi i rashodi prema izvorim'!F8</f>
        <v>2500</v>
      </c>
      <c r="G17" s="65">
        <f>+'Prihodi i rashodi prema izvorim'!G8</f>
        <v>1500</v>
      </c>
      <c r="H17" s="65">
        <f>+'POSEBNI DIO'!H11</f>
        <v>1500</v>
      </c>
      <c r="I17" s="62">
        <f t="shared" si="2"/>
        <v>100</v>
      </c>
    </row>
    <row r="18" spans="1:15" ht="15.75" customHeight="1" x14ac:dyDescent="0.25">
      <c r="A18" s="9"/>
      <c r="B18" s="9"/>
      <c r="C18" s="10"/>
      <c r="D18" s="67" t="s">
        <v>120</v>
      </c>
      <c r="E18" s="62">
        <f>+E19</f>
        <v>30175</v>
      </c>
      <c r="F18" s="62">
        <f t="shared" ref="F18:H18" si="6">+F19</f>
        <v>20000</v>
      </c>
      <c r="G18" s="62">
        <f t="shared" si="6"/>
        <v>100000</v>
      </c>
      <c r="H18" s="62">
        <f t="shared" si="6"/>
        <v>100000</v>
      </c>
      <c r="I18" s="62">
        <f t="shared" si="2"/>
        <v>100</v>
      </c>
    </row>
    <row r="19" spans="1:15" ht="15.75" customHeight="1" x14ac:dyDescent="0.25">
      <c r="A19" s="9"/>
      <c r="B19" s="14"/>
      <c r="C19" s="10">
        <v>6103</v>
      </c>
      <c r="D19" s="66" t="s">
        <v>121</v>
      </c>
      <c r="E19" s="65">
        <f>+'Prihodi i rashodi prema izvorim'!E13</f>
        <v>30175</v>
      </c>
      <c r="F19" s="65">
        <f>+'Prihodi i rashodi prema izvorim'!F13</f>
        <v>20000</v>
      </c>
      <c r="G19" s="65">
        <f>+'Prihodi i rashodi prema izvorim'!G13</f>
        <v>100000</v>
      </c>
      <c r="H19" s="65">
        <f>+'POSEBNI DIO'!H12</f>
        <v>100000</v>
      </c>
      <c r="I19" s="62">
        <f t="shared" si="2"/>
        <v>100</v>
      </c>
      <c r="J19" s="20"/>
      <c r="K19" s="20"/>
    </row>
    <row r="20" spans="1:15" ht="22.5" customHeight="1" x14ac:dyDescent="0.25">
      <c r="A20" s="11"/>
      <c r="B20" s="8">
        <v>72</v>
      </c>
      <c r="C20" s="8"/>
      <c r="D20" s="68" t="s">
        <v>122</v>
      </c>
      <c r="E20" s="62">
        <f>+E21</f>
        <v>0</v>
      </c>
      <c r="F20" s="63">
        <f>+F21</f>
        <v>200</v>
      </c>
      <c r="G20" s="63">
        <f>+G21</f>
        <v>0</v>
      </c>
      <c r="H20" s="63">
        <f>+H21</f>
        <v>200</v>
      </c>
      <c r="I20" s="62">
        <v>0</v>
      </c>
    </row>
    <row r="21" spans="1:15" ht="15.75" customHeight="1" x14ac:dyDescent="0.25">
      <c r="A21" s="11"/>
      <c r="B21" s="11"/>
      <c r="C21" s="10">
        <v>72</v>
      </c>
      <c r="D21" s="64" t="s">
        <v>123</v>
      </c>
      <c r="E21" s="65">
        <f>+'Prihodi i rashodi prema izvorim'!E20</f>
        <v>0</v>
      </c>
      <c r="F21" s="69">
        <v>200</v>
      </c>
      <c r="G21" s="69">
        <f>+'POSEBNI DIO'!G82</f>
        <v>0</v>
      </c>
      <c r="H21" s="69">
        <f>+'POSEBNI DIO'!H13</f>
        <v>200</v>
      </c>
      <c r="I21" s="62">
        <v>0</v>
      </c>
      <c r="O21" s="20"/>
    </row>
    <row r="22" spans="1:15" x14ac:dyDescent="0.25">
      <c r="A22" s="26"/>
      <c r="B22" s="26"/>
      <c r="C22" s="26"/>
      <c r="D22" s="26"/>
      <c r="E22" s="26"/>
      <c r="F22" s="26"/>
      <c r="G22" s="26"/>
      <c r="H22" s="26"/>
      <c r="I22" s="26"/>
    </row>
    <row r="23" spans="1:15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15" x14ac:dyDescent="0.25">
      <c r="A24" s="26"/>
      <c r="B24" s="26"/>
      <c r="C24" s="26"/>
      <c r="D24" s="26"/>
      <c r="E24" s="26"/>
      <c r="F24" s="26"/>
      <c r="G24" s="26"/>
      <c r="H24" s="26"/>
      <c r="I24" s="26"/>
    </row>
    <row r="25" spans="1:15" x14ac:dyDescent="0.25">
      <c r="A25" s="26"/>
      <c r="B25" s="26"/>
      <c r="C25" s="26"/>
      <c r="D25" s="26"/>
      <c r="E25" s="26"/>
      <c r="F25" s="26"/>
      <c r="G25" s="26"/>
      <c r="H25" s="26"/>
      <c r="I25" s="26"/>
    </row>
    <row r="26" spans="1:15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5" ht="15.75" customHeight="1" x14ac:dyDescent="0.25">
      <c r="A27" s="26"/>
      <c r="B27" s="26"/>
      <c r="C27" s="26"/>
      <c r="D27" s="26"/>
      <c r="E27" s="26"/>
      <c r="F27" s="26"/>
      <c r="G27" s="26"/>
      <c r="H27" s="26"/>
      <c r="I27" s="26"/>
    </row>
    <row r="28" spans="1:15" ht="15.75" customHeight="1" x14ac:dyDescent="0.25">
      <c r="A28" s="26"/>
      <c r="B28" s="26"/>
      <c r="C28" s="26"/>
      <c r="D28" s="26"/>
      <c r="E28" s="26"/>
      <c r="F28" s="26"/>
      <c r="G28" s="26"/>
      <c r="H28" s="26"/>
      <c r="I28" s="26"/>
    </row>
    <row r="29" spans="1:15" ht="15.75" customHeight="1" x14ac:dyDescent="0.25">
      <c r="A29" s="150" t="s">
        <v>74</v>
      </c>
      <c r="B29" s="157"/>
      <c r="C29" s="157"/>
      <c r="D29" s="157"/>
      <c r="E29" s="157"/>
      <c r="F29" s="157"/>
      <c r="G29" s="157"/>
      <c r="H29" s="157"/>
      <c r="I29" s="157"/>
    </row>
    <row r="30" spans="1:15" ht="18" x14ac:dyDescent="0.25">
      <c r="A30" s="4"/>
      <c r="B30" s="4"/>
      <c r="C30" s="4"/>
      <c r="D30" s="4"/>
      <c r="E30" s="4"/>
      <c r="F30" s="4"/>
      <c r="G30" s="4"/>
      <c r="H30" s="4"/>
      <c r="I30" s="5"/>
    </row>
    <row r="31" spans="1:15" ht="38.25" x14ac:dyDescent="0.25">
      <c r="A31" s="24" t="s">
        <v>8</v>
      </c>
      <c r="B31" s="25" t="s">
        <v>9</v>
      </c>
      <c r="C31" s="12" t="s">
        <v>10</v>
      </c>
      <c r="D31" s="12" t="s">
        <v>111</v>
      </c>
      <c r="E31" s="12" t="s">
        <v>85</v>
      </c>
      <c r="F31" s="13" t="s">
        <v>88</v>
      </c>
      <c r="G31" s="13" t="s">
        <v>87</v>
      </c>
      <c r="H31" s="13" t="s">
        <v>135</v>
      </c>
      <c r="I31" s="13" t="s">
        <v>152</v>
      </c>
    </row>
    <row r="32" spans="1:15" ht="15.75" customHeight="1" x14ac:dyDescent="0.25">
      <c r="A32" s="8">
        <v>3</v>
      </c>
      <c r="B32" s="8"/>
      <c r="C32" s="8"/>
      <c r="D32" s="61" t="s">
        <v>107</v>
      </c>
      <c r="E32" s="62">
        <f>+E33+E35+E37+E39+E41+E43+E45+E47</f>
        <v>4501329.41</v>
      </c>
      <c r="F32" s="62">
        <f t="shared" ref="F32:H32" si="7">+F33+F35+F37+F39+F41+F43+F45+F47</f>
        <v>4931250.3</v>
      </c>
      <c r="G32" s="62">
        <f t="shared" si="7"/>
        <v>6931500</v>
      </c>
      <c r="H32" s="62">
        <f t="shared" si="7"/>
        <v>7327252.4800000004</v>
      </c>
      <c r="I32" s="62">
        <f>+H32/G32*100</f>
        <v>105.70947817932628</v>
      </c>
    </row>
    <row r="33" spans="1:15" ht="15.75" customHeight="1" x14ac:dyDescent="0.25">
      <c r="A33" s="8"/>
      <c r="B33" s="8">
        <v>63</v>
      </c>
      <c r="C33" s="8"/>
      <c r="D33" s="61" t="s">
        <v>112</v>
      </c>
      <c r="E33" s="62">
        <f t="shared" ref="E33:H33" si="8">+E34</f>
        <v>4159266.21</v>
      </c>
      <c r="F33" s="63">
        <f t="shared" si="8"/>
        <v>4567320</v>
      </c>
      <c r="G33" s="63">
        <f t="shared" si="8"/>
        <v>4750000</v>
      </c>
      <c r="H33" s="63">
        <f t="shared" si="8"/>
        <v>4945776</v>
      </c>
      <c r="I33" s="62">
        <f t="shared" ref="I33:I46" si="9">+H33/G33*100</f>
        <v>104.12159999999999</v>
      </c>
    </row>
    <row r="34" spans="1:15" ht="15.75" customHeight="1" x14ac:dyDescent="0.25">
      <c r="A34" s="9"/>
      <c r="B34" s="9"/>
      <c r="C34" s="10">
        <v>57</v>
      </c>
      <c r="D34" s="64" t="s">
        <v>113</v>
      </c>
      <c r="E34" s="65">
        <f>+'Prihodi i rashodi prema izvorim'!E27+'Prihodi i rashodi prema izvorim'!E29+'Prihodi i rashodi prema izvorim'!E39+'Prihodi i rashodi prema izvorim'!E45</f>
        <v>4159266.21</v>
      </c>
      <c r="F34" s="65">
        <f>+'Prihodi i rashodi prema izvorim'!F27+'Prihodi i rashodi prema izvorim'!F29+'Prihodi i rashodi prema izvorim'!F39+'Prihodi i rashodi prema izvorim'!F45</f>
        <v>4567320</v>
      </c>
      <c r="G34" s="65">
        <f>+'Prihodi i rashodi prema izvorim'!G27+'Prihodi i rashodi prema izvorim'!G29+'Prihodi i rashodi prema izvorim'!G39+'Prihodi i rashodi prema izvorim'!G45</f>
        <v>4750000</v>
      </c>
      <c r="H34" s="65">
        <f>+'POSEBNI DIO'!H8</f>
        <v>4945776</v>
      </c>
      <c r="I34" s="62">
        <f t="shared" si="9"/>
        <v>104.12159999999999</v>
      </c>
      <c r="J34" s="20"/>
    </row>
    <row r="35" spans="1:15" ht="15.75" customHeight="1" x14ac:dyDescent="0.25">
      <c r="A35" s="9"/>
      <c r="B35" s="14">
        <v>65</v>
      </c>
      <c r="C35" s="23"/>
      <c r="D35" s="61" t="s">
        <v>114</v>
      </c>
      <c r="E35" s="62">
        <f t="shared" ref="E35:H35" si="10">+E36</f>
        <v>167638.12</v>
      </c>
      <c r="F35" s="63">
        <f t="shared" si="10"/>
        <v>251964.49</v>
      </c>
      <c r="G35" s="63">
        <f t="shared" si="10"/>
        <v>270000</v>
      </c>
      <c r="H35" s="63">
        <f t="shared" si="10"/>
        <v>280320</v>
      </c>
      <c r="I35" s="62">
        <f t="shared" si="9"/>
        <v>103.82222222222222</v>
      </c>
    </row>
    <row r="36" spans="1:15" ht="15.75" customHeight="1" x14ac:dyDescent="0.25">
      <c r="A36" s="9"/>
      <c r="B36" s="14"/>
      <c r="C36" s="10">
        <v>41</v>
      </c>
      <c r="D36" s="66" t="s">
        <v>115</v>
      </c>
      <c r="E36" s="65">
        <f>+'Prihodi i rashodi prema izvorim'!E34+'Prihodi i rashodi prema izvorim'!E40+'Prihodi i rashodi prema izvorim'!E46+'Prihodi i rashodi prema izvorim'!E52</f>
        <v>167638.12</v>
      </c>
      <c r="F36" s="65">
        <f>+'Prihodi i rashodi prema izvorim'!F34+'Prihodi i rashodi prema izvorim'!F40+'Prihodi i rashodi prema izvorim'!F46+'Prihodi i rashodi prema izvorim'!F52</f>
        <v>251964.49</v>
      </c>
      <c r="G36" s="65">
        <f>+'Prihodi i rashodi prema izvorim'!G34+'Prihodi i rashodi prema izvorim'!G40+'Prihodi i rashodi prema izvorim'!G46+'Prihodi i rashodi prema izvorim'!G52</f>
        <v>270000</v>
      </c>
      <c r="H36" s="65">
        <f>+'POSEBNI DIO'!H9</f>
        <v>280320</v>
      </c>
      <c r="I36" s="62">
        <f t="shared" si="9"/>
        <v>103.82222222222222</v>
      </c>
      <c r="J36" s="20"/>
    </row>
    <row r="37" spans="1:15" ht="15.75" customHeight="1" x14ac:dyDescent="0.25">
      <c r="A37" s="9"/>
      <c r="B37" s="14">
        <v>66</v>
      </c>
      <c r="C37" s="23"/>
      <c r="D37" s="61" t="s">
        <v>116</v>
      </c>
      <c r="E37" s="62">
        <f>+E38</f>
        <v>25000</v>
      </c>
      <c r="F37" s="62">
        <f t="shared" ref="F37:H37" si="11">+F38</f>
        <v>10000</v>
      </c>
      <c r="G37" s="62">
        <f t="shared" si="11"/>
        <v>10000</v>
      </c>
      <c r="H37" s="62">
        <f t="shared" si="11"/>
        <v>18000</v>
      </c>
      <c r="I37" s="62">
        <f t="shared" si="9"/>
        <v>180</v>
      </c>
    </row>
    <row r="38" spans="1:15" ht="15.75" customHeight="1" x14ac:dyDescent="0.25">
      <c r="A38" s="9"/>
      <c r="B38" s="14"/>
      <c r="C38" s="10">
        <v>31</v>
      </c>
      <c r="D38" s="66" t="s">
        <v>148</v>
      </c>
      <c r="E38" s="65">
        <f>+'Prihodi i rashodi prema izvorim'!E35+'Prihodi i rashodi prema izvorim'!E50</f>
        <v>25000</v>
      </c>
      <c r="F38" s="65">
        <f>+'Prihodi i rashodi prema izvorim'!F35+'Prihodi i rashodi prema izvorim'!F50</f>
        <v>10000</v>
      </c>
      <c r="G38" s="65">
        <f>+'Prihodi i rashodi prema izvorim'!G35+'Prihodi i rashodi prema izvorim'!G50</f>
        <v>10000</v>
      </c>
      <c r="H38" s="65">
        <f>+'POSEBNI DIO'!H10</f>
        <v>18000</v>
      </c>
      <c r="I38" s="62">
        <f t="shared" si="9"/>
        <v>180</v>
      </c>
      <c r="J38" s="20"/>
      <c r="K38" s="20"/>
    </row>
    <row r="39" spans="1:15" ht="15.75" customHeight="1" x14ac:dyDescent="0.25">
      <c r="A39" s="9"/>
      <c r="B39" s="14">
        <v>67</v>
      </c>
      <c r="C39" s="23"/>
      <c r="D39" s="61" t="s">
        <v>118</v>
      </c>
      <c r="E39" s="62">
        <f t="shared" ref="E39:H39" si="12">+E40</f>
        <v>0</v>
      </c>
      <c r="F39" s="63">
        <f t="shared" si="12"/>
        <v>2500</v>
      </c>
      <c r="G39" s="63">
        <f t="shared" si="12"/>
        <v>1500</v>
      </c>
      <c r="H39" s="63">
        <f t="shared" si="12"/>
        <v>1500</v>
      </c>
      <c r="I39" s="62">
        <f t="shared" si="9"/>
        <v>100</v>
      </c>
    </row>
    <row r="40" spans="1:15" ht="15.75" customHeight="1" x14ac:dyDescent="0.25">
      <c r="A40" s="9"/>
      <c r="B40" s="9"/>
      <c r="C40" s="10">
        <v>11</v>
      </c>
      <c r="D40" s="64" t="s">
        <v>119</v>
      </c>
      <c r="E40" s="65">
        <f>+'Prihodi i rashodi prema izvorim'!E36</f>
        <v>0</v>
      </c>
      <c r="F40" s="65">
        <f>+'Prihodi i rashodi prema izvorim'!F36</f>
        <v>2500</v>
      </c>
      <c r="G40" s="65">
        <f>+'Prihodi i rashodi prema izvorim'!G36</f>
        <v>1500</v>
      </c>
      <c r="H40" s="65">
        <f>+'POSEBNI DIO'!H11</f>
        <v>1500</v>
      </c>
      <c r="I40" s="62">
        <f t="shared" si="9"/>
        <v>100</v>
      </c>
    </row>
    <row r="41" spans="1:15" ht="15.75" customHeight="1" x14ac:dyDescent="0.25">
      <c r="A41" s="9"/>
      <c r="B41" s="9"/>
      <c r="C41" s="10"/>
      <c r="D41" s="67" t="s">
        <v>120</v>
      </c>
      <c r="E41" s="62">
        <f>+E42</f>
        <v>30175</v>
      </c>
      <c r="F41" s="63">
        <f>+F42</f>
        <v>20000</v>
      </c>
      <c r="G41" s="63">
        <f t="shared" ref="G41:H41" si="13">+G42</f>
        <v>100000</v>
      </c>
      <c r="H41" s="63">
        <f t="shared" si="13"/>
        <v>100000</v>
      </c>
      <c r="I41" s="62">
        <f t="shared" si="9"/>
        <v>100</v>
      </c>
    </row>
    <row r="42" spans="1:15" ht="15.75" customHeight="1" x14ac:dyDescent="0.25">
      <c r="A42" s="9"/>
      <c r="B42" s="14"/>
      <c r="C42" s="10">
        <v>6103</v>
      </c>
      <c r="D42" s="66" t="s">
        <v>121</v>
      </c>
      <c r="E42" s="65">
        <f>+'Prihodi i rashodi prema izvorim'!E37+'Prihodi i rashodi prema izvorim'!E51</f>
        <v>30175</v>
      </c>
      <c r="F42" s="65">
        <f>+'Prihodi i rashodi prema izvorim'!F37+'Prihodi i rashodi prema izvorim'!F51</f>
        <v>20000</v>
      </c>
      <c r="G42" s="65">
        <f>+'Prihodi i rashodi prema izvorim'!G37+'Prihodi i rashodi prema izvorim'!G51</f>
        <v>100000</v>
      </c>
      <c r="H42" s="65">
        <f>+'POSEBNI DIO'!H12</f>
        <v>100000</v>
      </c>
      <c r="I42" s="62">
        <f t="shared" si="9"/>
        <v>100</v>
      </c>
      <c r="J42" s="20"/>
      <c r="K42" s="20"/>
    </row>
    <row r="43" spans="1:15" ht="24.75" customHeight="1" x14ac:dyDescent="0.25">
      <c r="A43" s="11"/>
      <c r="B43" s="8">
        <v>72</v>
      </c>
      <c r="C43" s="8"/>
      <c r="D43" s="68" t="s">
        <v>122</v>
      </c>
      <c r="E43" s="62">
        <f>+E44</f>
        <v>0</v>
      </c>
      <c r="F43" s="62">
        <f t="shared" ref="F43:H43" si="14">+F44</f>
        <v>200</v>
      </c>
      <c r="G43" s="62">
        <f t="shared" si="14"/>
        <v>0</v>
      </c>
      <c r="H43" s="62">
        <f t="shared" si="14"/>
        <v>200</v>
      </c>
      <c r="I43" s="62">
        <v>0</v>
      </c>
    </row>
    <row r="44" spans="1:15" ht="15.75" customHeight="1" x14ac:dyDescent="0.25">
      <c r="A44" s="11"/>
      <c r="B44" s="11"/>
      <c r="C44" s="10">
        <v>72</v>
      </c>
      <c r="D44" s="64" t="s">
        <v>123</v>
      </c>
      <c r="E44" s="65">
        <f>+'Prihodi i rashodi prema izvorim'!E53</f>
        <v>0</v>
      </c>
      <c r="F44" s="65">
        <f>+'Prihodi i rashodi prema izvorim'!F53</f>
        <v>200</v>
      </c>
      <c r="G44" s="65">
        <f>+'Prihodi i rashodi prema izvorim'!G53</f>
        <v>0</v>
      </c>
      <c r="H44" s="65">
        <f>+'POSEBNI DIO'!H13</f>
        <v>200</v>
      </c>
      <c r="I44" s="62">
        <v>0</v>
      </c>
      <c r="O44" s="20"/>
    </row>
    <row r="45" spans="1:15" ht="15.75" customHeight="1" x14ac:dyDescent="0.25">
      <c r="A45" s="11"/>
      <c r="B45" s="8">
        <v>72</v>
      </c>
      <c r="C45" s="8"/>
      <c r="D45" s="68" t="s">
        <v>124</v>
      </c>
      <c r="E45" s="62">
        <f>+E46</f>
        <v>0</v>
      </c>
      <c r="F45" s="63">
        <f>+F46</f>
        <v>0</v>
      </c>
      <c r="G45" s="63">
        <f>+G46</f>
        <v>1800000</v>
      </c>
      <c r="H45" s="63">
        <f>+H46</f>
        <v>1800000</v>
      </c>
      <c r="I45" s="62">
        <f t="shared" si="9"/>
        <v>100</v>
      </c>
    </row>
    <row r="46" spans="1:15" ht="15.75" customHeight="1" x14ac:dyDescent="0.25">
      <c r="A46" s="11"/>
      <c r="B46" s="11"/>
      <c r="C46" s="10">
        <v>72</v>
      </c>
      <c r="D46" s="64" t="s">
        <v>125</v>
      </c>
      <c r="E46" s="65">
        <f>+'Prihodi i rashodi prema izvorim'!E54</f>
        <v>0</v>
      </c>
      <c r="F46" s="65">
        <f>+'Prihodi i rashodi prema izvorim'!F54</f>
        <v>0</v>
      </c>
      <c r="G46" s="65">
        <f>+'Prihodi i rashodi prema izvorim'!G54</f>
        <v>1800000</v>
      </c>
      <c r="H46" s="65">
        <f>+'POSEBNI DIO'!H14</f>
        <v>1800000</v>
      </c>
      <c r="I46" s="62">
        <f t="shared" si="9"/>
        <v>100</v>
      </c>
      <c r="O46" s="20"/>
    </row>
    <row r="47" spans="1:15" ht="15.75" customHeight="1" x14ac:dyDescent="0.25">
      <c r="A47" s="11"/>
      <c r="B47" s="8">
        <v>72</v>
      </c>
      <c r="C47" s="8"/>
      <c r="D47" s="68" t="s">
        <v>126</v>
      </c>
      <c r="E47" s="62">
        <f>+E48+E49+E50+E51</f>
        <v>119250.08</v>
      </c>
      <c r="F47" s="62">
        <f t="shared" ref="F47:H47" si="15">+F48+F49+F50+F51</f>
        <v>79265.810000000012</v>
      </c>
      <c r="G47" s="62">
        <f t="shared" si="15"/>
        <v>0</v>
      </c>
      <c r="H47" s="62">
        <f t="shared" si="15"/>
        <v>181456.47999999998</v>
      </c>
      <c r="I47" s="62">
        <v>0</v>
      </c>
    </row>
    <row r="48" spans="1:15" ht="15.75" customHeight="1" x14ac:dyDescent="0.25">
      <c r="A48" s="11"/>
      <c r="B48" s="8"/>
      <c r="C48" s="8"/>
      <c r="D48" s="73" t="s">
        <v>127</v>
      </c>
      <c r="E48" s="65">
        <f>+'Prihodi i rashodi prema izvorim'!E30+'Prihodi i rashodi prema izvorim'!E47+'Prihodi i rashodi prema izvorim'!E49</f>
        <v>119250.08</v>
      </c>
      <c r="F48" s="65">
        <f>+'Prihodi i rashodi prema izvorim'!F30+'Prihodi i rashodi prema izvorim'!F47+'Prihodi i rashodi prema izvorim'!F49</f>
        <v>75214.540000000008</v>
      </c>
      <c r="G48" s="65">
        <f>+'Prihodi i rashodi prema izvorim'!G30+'Prihodi i rashodi prema izvorim'!G47+'Prihodi i rashodi prema izvorim'!G49</f>
        <v>0</v>
      </c>
      <c r="H48" s="65">
        <f>+'POSEBNI DIO'!H52+'POSEBNI DIO'!H69</f>
        <v>148189.72999999998</v>
      </c>
      <c r="I48" s="62">
        <v>0</v>
      </c>
    </row>
    <row r="49" spans="1:15" ht="15.75" customHeight="1" x14ac:dyDescent="0.25">
      <c r="A49" s="11"/>
      <c r="B49" s="11"/>
      <c r="C49" s="10">
        <v>72</v>
      </c>
      <c r="D49" s="64" t="s">
        <v>128</v>
      </c>
      <c r="E49" s="65">
        <f>+'Prihodi i rashodi prema izvorim'!E31</f>
        <v>0</v>
      </c>
      <c r="F49" s="65">
        <f>+'Prihodi i rashodi prema izvorim'!F31</f>
        <v>4051.27</v>
      </c>
      <c r="G49" s="65">
        <f>+'Prihodi i rashodi prema izvorim'!G31</f>
        <v>0</v>
      </c>
      <c r="H49" s="65">
        <f>+'POSEBNI DIO'!H55</f>
        <v>7884.76</v>
      </c>
      <c r="I49" s="62">
        <v>0</v>
      </c>
      <c r="O49" s="20"/>
    </row>
    <row r="50" spans="1:15" ht="15.75" customHeight="1" x14ac:dyDescent="0.25">
      <c r="A50" s="11"/>
      <c r="B50" s="8"/>
      <c r="C50" s="8"/>
      <c r="D50" s="73" t="s">
        <v>142</v>
      </c>
      <c r="E50" s="65">
        <v>0</v>
      </c>
      <c r="F50" s="65">
        <v>0</v>
      </c>
      <c r="G50" s="65">
        <v>0</v>
      </c>
      <c r="H50" s="65">
        <f>+'POSEBNI DIO'!H58</f>
        <v>381.99</v>
      </c>
      <c r="I50" s="62">
        <v>0</v>
      </c>
    </row>
    <row r="51" spans="1:15" ht="15.75" customHeight="1" x14ac:dyDescent="0.25">
      <c r="A51" s="11"/>
      <c r="B51" s="11"/>
      <c r="C51" s="10">
        <v>72</v>
      </c>
      <c r="D51" s="64" t="s">
        <v>143</v>
      </c>
      <c r="E51" s="65">
        <v>0</v>
      </c>
      <c r="F51" s="65">
        <v>0</v>
      </c>
      <c r="G51" s="65">
        <v>0</v>
      </c>
      <c r="H51" s="65">
        <f>+'POSEBNI DIO'!H61</f>
        <v>25000</v>
      </c>
      <c r="I51" s="62">
        <v>0</v>
      </c>
      <c r="O51" s="20"/>
    </row>
    <row r="52" spans="1:15" x14ac:dyDescent="0.25">
      <c r="A52" s="26"/>
      <c r="B52" s="26"/>
      <c r="C52" s="26"/>
      <c r="D52" s="26"/>
      <c r="E52" s="26"/>
      <c r="F52" s="26"/>
      <c r="G52" s="26"/>
      <c r="H52" s="26"/>
      <c r="I52" s="26"/>
    </row>
    <row r="53" spans="1:15" x14ac:dyDescent="0.25">
      <c r="A53" s="26"/>
      <c r="B53" s="26"/>
      <c r="C53" s="26"/>
      <c r="D53" s="26"/>
      <c r="E53" s="26"/>
      <c r="F53" s="26"/>
      <c r="G53" s="26"/>
      <c r="H53" s="26"/>
      <c r="I53" s="26"/>
    </row>
    <row r="54" spans="1:15" x14ac:dyDescent="0.25">
      <c r="A54" s="26"/>
      <c r="B54" s="26"/>
      <c r="C54" s="26"/>
      <c r="D54" s="26"/>
      <c r="E54" s="26"/>
      <c r="F54" s="26"/>
      <c r="G54" s="26"/>
      <c r="H54" s="26"/>
      <c r="I54" s="26"/>
    </row>
    <row r="55" spans="1:15" x14ac:dyDescent="0.25">
      <c r="A55" s="26"/>
      <c r="B55" s="26"/>
      <c r="C55" s="26"/>
      <c r="D55" s="26"/>
      <c r="E55" s="26"/>
      <c r="F55" s="26"/>
      <c r="G55" s="26"/>
      <c r="H55" s="26"/>
      <c r="I55" s="26"/>
    </row>
    <row r="56" spans="1:15" x14ac:dyDescent="0.25">
      <c r="A56" s="26"/>
      <c r="B56" s="26"/>
      <c r="C56" s="26"/>
      <c r="D56" s="26"/>
      <c r="E56" s="26"/>
      <c r="F56" s="26"/>
      <c r="G56" s="26"/>
      <c r="H56" s="26"/>
      <c r="I56" s="26"/>
    </row>
    <row r="57" spans="1:15" x14ac:dyDescent="0.25">
      <c r="A57" s="26"/>
      <c r="B57" s="26"/>
      <c r="C57" s="26"/>
      <c r="D57" s="26"/>
      <c r="E57" s="26"/>
      <c r="F57" s="26"/>
      <c r="G57" s="26"/>
      <c r="H57" s="26"/>
      <c r="I57" s="26"/>
    </row>
    <row r="58" spans="1:15" x14ac:dyDescent="0.25">
      <c r="A58" s="26"/>
      <c r="B58" s="26"/>
      <c r="C58" s="26"/>
      <c r="D58" s="26"/>
      <c r="E58" s="26"/>
      <c r="F58" s="26"/>
      <c r="G58" s="26"/>
      <c r="H58" s="26"/>
      <c r="I58" s="26"/>
    </row>
    <row r="59" spans="1:15" x14ac:dyDescent="0.25">
      <c r="A59" s="26"/>
      <c r="B59" s="26"/>
      <c r="C59" s="26"/>
      <c r="D59" s="26"/>
      <c r="E59" s="26"/>
      <c r="F59" s="26"/>
      <c r="G59" s="26"/>
      <c r="H59" s="26"/>
      <c r="I59" s="26"/>
    </row>
    <row r="60" spans="1:15" x14ac:dyDescent="0.25">
      <c r="A60" s="26"/>
      <c r="B60" s="26"/>
      <c r="C60" s="26"/>
      <c r="D60" s="26"/>
      <c r="E60" s="26"/>
      <c r="F60" s="26"/>
      <c r="G60" s="26"/>
      <c r="H60" s="26"/>
      <c r="I60" s="26"/>
    </row>
    <row r="61" spans="1:15" x14ac:dyDescent="0.25">
      <c r="A61" s="26"/>
      <c r="B61" s="26"/>
      <c r="C61" s="26"/>
      <c r="D61" s="26"/>
      <c r="E61" s="26"/>
      <c r="F61" s="26"/>
      <c r="G61" s="26"/>
      <c r="H61" s="26"/>
      <c r="I61" s="26"/>
    </row>
    <row r="62" spans="1:15" x14ac:dyDescent="0.25">
      <c r="A62" s="26"/>
      <c r="B62" s="26"/>
      <c r="C62" s="26"/>
      <c r="D62" s="26"/>
      <c r="E62" s="26"/>
      <c r="F62" s="26"/>
      <c r="G62" s="26"/>
      <c r="H62" s="26"/>
      <c r="I62" s="26"/>
    </row>
    <row r="63" spans="1:15" x14ac:dyDescent="0.25">
      <c r="A63" s="26"/>
      <c r="B63" s="26"/>
      <c r="C63" s="26"/>
      <c r="D63" s="26"/>
      <c r="E63" s="26"/>
      <c r="F63" s="26"/>
      <c r="G63" s="26"/>
      <c r="H63" s="26"/>
      <c r="I63" s="26"/>
    </row>
    <row r="64" spans="1:15" x14ac:dyDescent="0.25">
      <c r="A64" s="26"/>
      <c r="B64" s="26"/>
      <c r="C64" s="26"/>
      <c r="D64" s="26"/>
      <c r="E64" s="26"/>
      <c r="F64" s="26"/>
      <c r="G64" s="26"/>
      <c r="H64" s="26"/>
      <c r="I64" s="26"/>
    </row>
    <row r="65" spans="1:9" x14ac:dyDescent="0.25">
      <c r="A65" s="26"/>
      <c r="B65" s="26"/>
      <c r="C65" s="26"/>
      <c r="D65" s="26"/>
      <c r="E65" s="26"/>
      <c r="F65" s="26"/>
      <c r="G65" s="26"/>
      <c r="H65" s="26"/>
      <c r="I65" s="26"/>
    </row>
    <row r="66" spans="1:9" x14ac:dyDescent="0.25">
      <c r="A66" s="26"/>
      <c r="B66" s="26"/>
      <c r="C66" s="26"/>
      <c r="D66" s="26"/>
      <c r="E66" s="26"/>
      <c r="F66" s="26"/>
      <c r="G66" s="26"/>
      <c r="H66" s="26"/>
      <c r="I66" s="26"/>
    </row>
    <row r="67" spans="1:9" x14ac:dyDescent="0.25">
      <c r="A67" s="26"/>
      <c r="B67" s="26"/>
      <c r="C67" s="26"/>
      <c r="D67" s="26"/>
      <c r="E67" s="26"/>
      <c r="F67" s="26"/>
      <c r="G67" s="26"/>
      <c r="H67" s="26"/>
      <c r="I67" s="26"/>
    </row>
    <row r="68" spans="1:9" x14ac:dyDescent="0.25">
      <c r="A68" s="26"/>
      <c r="B68" s="26"/>
      <c r="C68" s="26"/>
      <c r="D68" s="26"/>
      <c r="E68" s="26"/>
      <c r="F68" s="26"/>
      <c r="G68" s="26"/>
      <c r="H68" s="26"/>
      <c r="I68" s="26"/>
    </row>
    <row r="69" spans="1:9" x14ac:dyDescent="0.25">
      <c r="A69" s="26"/>
      <c r="B69" s="26"/>
      <c r="C69" s="26"/>
      <c r="D69" s="26"/>
      <c r="E69" s="26"/>
      <c r="F69" s="26"/>
      <c r="G69" s="26"/>
      <c r="H69" s="26"/>
      <c r="I69" s="26"/>
    </row>
    <row r="70" spans="1:9" x14ac:dyDescent="0.25">
      <c r="A70" s="26"/>
      <c r="B70" s="26"/>
      <c r="C70" s="26"/>
      <c r="D70" s="26"/>
      <c r="E70" s="26"/>
      <c r="F70" s="26"/>
      <c r="G70" s="26"/>
      <c r="H70" s="26"/>
      <c r="I70" s="26"/>
    </row>
    <row r="71" spans="1:9" x14ac:dyDescent="0.25">
      <c r="A71" s="26"/>
      <c r="B71" s="26"/>
      <c r="C71" s="26"/>
      <c r="D71" s="26"/>
      <c r="E71" s="26"/>
      <c r="F71" s="26"/>
      <c r="G71" s="26"/>
      <c r="H71" s="26"/>
      <c r="I71" s="26"/>
    </row>
    <row r="72" spans="1:9" x14ac:dyDescent="0.25">
      <c r="A72" s="26"/>
      <c r="B72" s="26"/>
      <c r="C72" s="26"/>
      <c r="D72" s="26"/>
      <c r="E72" s="26"/>
      <c r="F72" s="26"/>
      <c r="G72" s="26"/>
      <c r="H72" s="26"/>
      <c r="I72" s="26"/>
    </row>
    <row r="73" spans="1:9" x14ac:dyDescent="0.25">
      <c r="A73" s="26"/>
      <c r="B73" s="26"/>
      <c r="C73" s="26"/>
      <c r="D73" s="26"/>
      <c r="E73" s="26"/>
      <c r="F73" s="26"/>
      <c r="G73" s="26"/>
      <c r="H73" s="26"/>
      <c r="I73" s="26"/>
    </row>
    <row r="74" spans="1:9" x14ac:dyDescent="0.25">
      <c r="A74" s="26"/>
      <c r="B74" s="26"/>
      <c r="C74" s="26"/>
      <c r="D74" s="26"/>
      <c r="E74" s="26"/>
      <c r="F74" s="26"/>
      <c r="G74" s="26"/>
      <c r="H74" s="26"/>
      <c r="I74" s="26"/>
    </row>
    <row r="75" spans="1:9" x14ac:dyDescent="0.25">
      <c r="A75" s="26"/>
      <c r="B75" s="26"/>
      <c r="C75" s="26"/>
      <c r="D75" s="26"/>
      <c r="E75" s="26"/>
      <c r="F75" s="26"/>
      <c r="G75" s="26"/>
      <c r="H75" s="26"/>
      <c r="I75" s="26"/>
    </row>
    <row r="76" spans="1:9" x14ac:dyDescent="0.25">
      <c r="A76" s="26"/>
      <c r="B76" s="26"/>
      <c r="C76" s="26"/>
      <c r="D76" s="26"/>
      <c r="E76" s="26"/>
      <c r="F76" s="26"/>
      <c r="G76" s="26"/>
      <c r="H76" s="26"/>
      <c r="I76" s="26"/>
    </row>
    <row r="77" spans="1:9" x14ac:dyDescent="0.25">
      <c r="A77" s="26"/>
      <c r="B77" s="26"/>
      <c r="C77" s="26"/>
      <c r="D77" s="26"/>
      <c r="E77" s="26"/>
      <c r="F77" s="26"/>
      <c r="G77" s="26"/>
      <c r="H77" s="26"/>
      <c r="I77" s="26"/>
    </row>
    <row r="78" spans="1:9" x14ac:dyDescent="0.25">
      <c r="A78" s="26"/>
      <c r="B78" s="26"/>
      <c r="C78" s="26"/>
      <c r="D78" s="26"/>
      <c r="E78" s="26"/>
      <c r="F78" s="26"/>
      <c r="G78" s="26"/>
      <c r="H78" s="26"/>
      <c r="I78" s="26"/>
    </row>
    <row r="79" spans="1:9" x14ac:dyDescent="0.25">
      <c r="A79" s="26"/>
      <c r="B79" s="26"/>
      <c r="C79" s="26"/>
      <c r="D79" s="26"/>
      <c r="E79" s="26"/>
      <c r="F79" s="26"/>
      <c r="G79" s="26"/>
      <c r="H79" s="26"/>
      <c r="I79" s="26"/>
    </row>
    <row r="80" spans="1:9" x14ac:dyDescent="0.25">
      <c r="A80" s="26"/>
      <c r="B80" s="26"/>
      <c r="C80" s="26"/>
      <c r="D80" s="26"/>
      <c r="E80" s="26"/>
      <c r="F80" s="26"/>
      <c r="G80" s="26"/>
      <c r="H80" s="26"/>
      <c r="I80" s="26"/>
    </row>
    <row r="81" spans="1:9" x14ac:dyDescent="0.25">
      <c r="A81" s="26"/>
      <c r="B81" s="26"/>
      <c r="C81" s="26"/>
      <c r="D81" s="26"/>
      <c r="E81" s="26"/>
      <c r="F81" s="26"/>
      <c r="G81" s="26"/>
      <c r="H81" s="26"/>
      <c r="I81" s="26"/>
    </row>
    <row r="82" spans="1:9" x14ac:dyDescent="0.25">
      <c r="A82" s="26"/>
      <c r="B82" s="26"/>
      <c r="C82" s="26"/>
      <c r="D82" s="26"/>
      <c r="E82" s="26"/>
      <c r="F82" s="26"/>
      <c r="G82" s="26"/>
      <c r="H82" s="26"/>
      <c r="I82" s="26"/>
    </row>
    <row r="83" spans="1:9" x14ac:dyDescent="0.25">
      <c r="A83" s="26"/>
      <c r="B83" s="26"/>
      <c r="C83" s="26"/>
      <c r="D83" s="26"/>
      <c r="E83" s="26"/>
      <c r="F83" s="26"/>
      <c r="G83" s="26"/>
      <c r="H83" s="26"/>
      <c r="I83" s="26"/>
    </row>
    <row r="84" spans="1:9" x14ac:dyDescent="0.25">
      <c r="A84" s="26"/>
      <c r="B84" s="26"/>
      <c r="C84" s="26"/>
      <c r="D84" s="26"/>
      <c r="E84" s="26"/>
      <c r="F84" s="26"/>
      <c r="G84" s="26"/>
      <c r="H84" s="26"/>
      <c r="I84" s="26"/>
    </row>
    <row r="85" spans="1:9" x14ac:dyDescent="0.25">
      <c r="A85" s="26"/>
      <c r="B85" s="26"/>
      <c r="C85" s="26"/>
      <c r="D85" s="26"/>
      <c r="E85" s="26"/>
      <c r="F85" s="26"/>
      <c r="G85" s="26"/>
      <c r="H85" s="26"/>
      <c r="I85" s="26"/>
    </row>
    <row r="86" spans="1:9" x14ac:dyDescent="0.25">
      <c r="A86" s="26"/>
      <c r="B86" s="26"/>
      <c r="C86" s="26"/>
      <c r="D86" s="26"/>
      <c r="E86" s="26"/>
      <c r="F86" s="26"/>
      <c r="G86" s="26"/>
      <c r="H86" s="26"/>
      <c r="I86" s="26"/>
    </row>
    <row r="87" spans="1:9" x14ac:dyDescent="0.25">
      <c r="A87" s="26"/>
      <c r="B87" s="26"/>
      <c r="C87" s="26"/>
      <c r="D87" s="26"/>
      <c r="E87" s="26"/>
      <c r="F87" s="26"/>
      <c r="G87" s="26"/>
      <c r="H87" s="26"/>
      <c r="I87" s="26"/>
    </row>
    <row r="88" spans="1:9" x14ac:dyDescent="0.25">
      <c r="A88" s="26"/>
      <c r="B88" s="26"/>
      <c r="C88" s="26"/>
      <c r="D88" s="26"/>
      <c r="E88" s="26"/>
      <c r="F88" s="26"/>
      <c r="G88" s="26"/>
      <c r="H88" s="26"/>
      <c r="I88" s="26"/>
    </row>
    <row r="89" spans="1:9" x14ac:dyDescent="0.25">
      <c r="A89" s="26"/>
      <c r="B89" s="26"/>
      <c r="C89" s="26"/>
      <c r="D89" s="26"/>
      <c r="E89" s="26"/>
      <c r="F89" s="26"/>
      <c r="G89" s="26"/>
      <c r="H89" s="26"/>
      <c r="I89" s="26"/>
    </row>
    <row r="90" spans="1:9" x14ac:dyDescent="0.25">
      <c r="A90" s="26"/>
      <c r="B90" s="26"/>
      <c r="C90" s="26"/>
      <c r="D90" s="26"/>
      <c r="E90" s="26"/>
      <c r="F90" s="26"/>
      <c r="G90" s="26"/>
      <c r="H90" s="26"/>
      <c r="I90" s="26"/>
    </row>
    <row r="91" spans="1:9" x14ac:dyDescent="0.25">
      <c r="A91" s="26"/>
      <c r="B91" s="26"/>
      <c r="C91" s="26"/>
      <c r="D91" s="26"/>
      <c r="E91" s="26"/>
      <c r="F91" s="26"/>
      <c r="G91" s="26"/>
      <c r="H91" s="26"/>
      <c r="I91" s="26"/>
    </row>
    <row r="92" spans="1:9" x14ac:dyDescent="0.25">
      <c r="A92" s="26"/>
      <c r="B92" s="26"/>
      <c r="C92" s="26"/>
      <c r="D92" s="26"/>
      <c r="E92" s="26"/>
      <c r="F92" s="26"/>
      <c r="G92" s="26"/>
      <c r="H92" s="26"/>
      <c r="I92" s="26"/>
    </row>
    <row r="93" spans="1:9" x14ac:dyDescent="0.25">
      <c r="A93" s="26"/>
      <c r="B93" s="26"/>
      <c r="C93" s="26"/>
      <c r="D93" s="26"/>
      <c r="E93" s="26"/>
      <c r="F93" s="26"/>
      <c r="G93" s="26"/>
      <c r="H93" s="26"/>
      <c r="I93" s="26"/>
    </row>
    <row r="94" spans="1:9" x14ac:dyDescent="0.25">
      <c r="A94" s="26"/>
      <c r="B94" s="26"/>
      <c r="C94" s="26"/>
      <c r="D94" s="26"/>
      <c r="E94" s="26"/>
      <c r="F94" s="26"/>
      <c r="G94" s="26"/>
      <c r="H94" s="26"/>
      <c r="I94" s="26"/>
    </row>
    <row r="95" spans="1:9" x14ac:dyDescent="0.25">
      <c r="A95" s="26"/>
      <c r="B95" s="26"/>
      <c r="C95" s="26"/>
      <c r="D95" s="26"/>
      <c r="E95" s="26"/>
      <c r="F95" s="26"/>
      <c r="G95" s="26"/>
      <c r="H95" s="26"/>
      <c r="I95" s="26"/>
    </row>
    <row r="96" spans="1:9" x14ac:dyDescent="0.25">
      <c r="A96" s="26"/>
      <c r="B96" s="26"/>
      <c r="C96" s="26"/>
      <c r="D96" s="26"/>
      <c r="E96" s="26"/>
      <c r="F96" s="26"/>
      <c r="G96" s="26"/>
      <c r="H96" s="26"/>
      <c r="I96" s="26"/>
    </row>
    <row r="97" spans="1:9" x14ac:dyDescent="0.25">
      <c r="A97" s="26"/>
      <c r="B97" s="26"/>
      <c r="C97" s="26"/>
      <c r="D97" s="26"/>
      <c r="E97" s="26"/>
      <c r="F97" s="26"/>
      <c r="G97" s="26"/>
      <c r="H97" s="26"/>
      <c r="I97" s="26"/>
    </row>
    <row r="98" spans="1:9" x14ac:dyDescent="0.25">
      <c r="A98" s="26"/>
      <c r="B98" s="26"/>
      <c r="C98" s="26"/>
      <c r="D98" s="26"/>
      <c r="E98" s="26"/>
      <c r="F98" s="26"/>
      <c r="G98" s="26"/>
      <c r="H98" s="26"/>
      <c r="I98" s="26"/>
    </row>
    <row r="99" spans="1:9" x14ac:dyDescent="0.25">
      <c r="A99" s="26"/>
      <c r="B99" s="26"/>
      <c r="C99" s="26"/>
      <c r="D99" s="26"/>
      <c r="E99" s="26"/>
      <c r="F99" s="26"/>
      <c r="G99" s="26"/>
      <c r="H99" s="26"/>
      <c r="I99" s="26"/>
    </row>
    <row r="100" spans="1:9" x14ac:dyDescent="0.25">
      <c r="A100" s="26"/>
      <c r="B100" s="26"/>
      <c r="C100" s="26"/>
      <c r="D100" s="26"/>
      <c r="E100" s="26"/>
      <c r="F100" s="26"/>
      <c r="G100" s="26"/>
      <c r="H100" s="26"/>
      <c r="I100" s="26"/>
    </row>
    <row r="101" spans="1:9" x14ac:dyDescent="0.25">
      <c r="A101" s="26"/>
      <c r="B101" s="26"/>
      <c r="C101" s="26"/>
      <c r="D101" s="26"/>
      <c r="E101" s="26"/>
      <c r="F101" s="26"/>
      <c r="G101" s="26"/>
      <c r="H101" s="26"/>
      <c r="I101" s="26"/>
    </row>
    <row r="102" spans="1:9" x14ac:dyDescent="0.25">
      <c r="A102" s="26"/>
      <c r="B102" s="26"/>
      <c r="C102" s="26"/>
      <c r="D102" s="26"/>
      <c r="E102" s="26"/>
      <c r="F102" s="26"/>
      <c r="G102" s="26"/>
      <c r="H102" s="26"/>
      <c r="I102" s="26"/>
    </row>
    <row r="103" spans="1:9" x14ac:dyDescent="0.25">
      <c r="A103" s="26"/>
      <c r="B103" s="26"/>
      <c r="C103" s="26"/>
      <c r="D103" s="26"/>
      <c r="E103" s="26"/>
      <c r="F103" s="26"/>
      <c r="G103" s="26"/>
      <c r="H103" s="26"/>
      <c r="I103" s="26"/>
    </row>
    <row r="104" spans="1:9" x14ac:dyDescent="0.25">
      <c r="A104" s="26"/>
      <c r="B104" s="26"/>
      <c r="C104" s="26"/>
      <c r="D104" s="26"/>
      <c r="E104" s="26"/>
      <c r="F104" s="26"/>
      <c r="G104" s="26"/>
      <c r="H104" s="26"/>
      <c r="I104" s="26"/>
    </row>
    <row r="105" spans="1:9" x14ac:dyDescent="0.25">
      <c r="A105" s="26"/>
      <c r="B105" s="26"/>
      <c r="C105" s="26"/>
      <c r="D105" s="26"/>
      <c r="E105" s="26"/>
      <c r="F105" s="26"/>
      <c r="G105" s="26"/>
      <c r="H105" s="26"/>
      <c r="I105" s="26"/>
    </row>
    <row r="106" spans="1:9" x14ac:dyDescent="0.25">
      <c r="A106" s="26"/>
      <c r="B106" s="26"/>
      <c r="C106" s="26"/>
      <c r="D106" s="26"/>
      <c r="E106" s="26"/>
      <c r="F106" s="26"/>
      <c r="G106" s="26"/>
      <c r="H106" s="26"/>
      <c r="I106" s="26"/>
    </row>
    <row r="107" spans="1:9" x14ac:dyDescent="0.25">
      <c r="A107" s="26"/>
      <c r="B107" s="26"/>
      <c r="C107" s="26"/>
      <c r="D107" s="26"/>
      <c r="E107" s="26"/>
      <c r="F107" s="26"/>
      <c r="G107" s="26"/>
      <c r="H107" s="26"/>
      <c r="I107" s="26"/>
    </row>
    <row r="108" spans="1:9" x14ac:dyDescent="0.25">
      <c r="A108" s="26"/>
      <c r="B108" s="26"/>
      <c r="C108" s="26"/>
      <c r="D108" s="26"/>
      <c r="E108" s="26"/>
      <c r="F108" s="26"/>
      <c r="G108" s="26"/>
      <c r="H108" s="26"/>
      <c r="I108" s="26"/>
    </row>
    <row r="109" spans="1:9" x14ac:dyDescent="0.25">
      <c r="A109" s="26"/>
      <c r="B109" s="26"/>
      <c r="C109" s="26"/>
      <c r="D109" s="26"/>
      <c r="E109" s="26"/>
      <c r="F109" s="26"/>
      <c r="G109" s="26"/>
      <c r="H109" s="26"/>
      <c r="I109" s="26"/>
    </row>
    <row r="110" spans="1:9" x14ac:dyDescent="0.25">
      <c r="A110" s="26"/>
      <c r="B110" s="26"/>
      <c r="C110" s="26"/>
      <c r="D110" s="26"/>
      <c r="E110" s="26"/>
      <c r="F110" s="26"/>
      <c r="G110" s="26"/>
      <c r="H110" s="26"/>
      <c r="I110" s="26"/>
    </row>
    <row r="111" spans="1:9" x14ac:dyDescent="0.25">
      <c r="A111" s="26"/>
      <c r="B111" s="26"/>
      <c r="C111" s="26"/>
      <c r="D111" s="26"/>
      <c r="E111" s="26"/>
      <c r="F111" s="26"/>
      <c r="G111" s="26"/>
      <c r="H111" s="26"/>
      <c r="I111" s="26"/>
    </row>
    <row r="112" spans="1:9" x14ac:dyDescent="0.25">
      <c r="A112" s="26"/>
      <c r="B112" s="26"/>
      <c r="C112" s="26"/>
      <c r="D112" s="26"/>
      <c r="E112" s="26"/>
      <c r="F112" s="26"/>
      <c r="G112" s="26"/>
      <c r="H112" s="26"/>
      <c r="I112" s="26"/>
    </row>
    <row r="113" spans="1:9" x14ac:dyDescent="0.25">
      <c r="A113" s="26"/>
      <c r="B113" s="26"/>
      <c r="C113" s="26"/>
      <c r="D113" s="26"/>
      <c r="E113" s="26"/>
      <c r="F113" s="26"/>
      <c r="G113" s="26"/>
      <c r="H113" s="26"/>
      <c r="I113" s="26"/>
    </row>
    <row r="114" spans="1:9" x14ac:dyDescent="0.25">
      <c r="A114" s="26"/>
      <c r="B114" s="26"/>
      <c r="C114" s="26"/>
      <c r="D114" s="26"/>
      <c r="E114" s="26"/>
      <c r="F114" s="26"/>
      <c r="G114" s="26"/>
      <c r="H114" s="26"/>
      <c r="I114" s="26"/>
    </row>
    <row r="115" spans="1:9" x14ac:dyDescent="0.25">
      <c r="A115" s="26"/>
      <c r="B115" s="26"/>
      <c r="C115" s="26"/>
      <c r="D115" s="26"/>
      <c r="E115" s="26"/>
      <c r="F115" s="26"/>
      <c r="G115" s="26"/>
      <c r="H115" s="26"/>
      <c r="I115" s="26"/>
    </row>
    <row r="116" spans="1:9" x14ac:dyDescent="0.25">
      <c r="A116" s="26"/>
      <c r="B116" s="26"/>
      <c r="C116" s="26"/>
      <c r="D116" s="26"/>
      <c r="E116" s="26"/>
      <c r="F116" s="26"/>
      <c r="G116" s="26"/>
      <c r="H116" s="26"/>
      <c r="I116" s="26"/>
    </row>
    <row r="117" spans="1:9" x14ac:dyDescent="0.25">
      <c r="A117" s="26"/>
      <c r="B117" s="26"/>
      <c r="C117" s="26"/>
      <c r="D117" s="26"/>
      <c r="E117" s="26"/>
      <c r="F117" s="26"/>
      <c r="G117" s="26"/>
      <c r="H117" s="26"/>
      <c r="I117" s="26"/>
    </row>
    <row r="118" spans="1:9" x14ac:dyDescent="0.25">
      <c r="A118" s="26"/>
      <c r="B118" s="26"/>
      <c r="C118" s="26"/>
      <c r="D118" s="26"/>
      <c r="E118" s="26"/>
      <c r="F118" s="26"/>
      <c r="G118" s="26"/>
      <c r="H118" s="26"/>
      <c r="I118" s="26"/>
    </row>
    <row r="119" spans="1:9" x14ac:dyDescent="0.25">
      <c r="A119" s="26"/>
      <c r="B119" s="26"/>
      <c r="C119" s="26"/>
      <c r="D119" s="26"/>
      <c r="E119" s="26"/>
      <c r="F119" s="26"/>
      <c r="G119" s="26"/>
      <c r="H119" s="26"/>
      <c r="I119" s="26"/>
    </row>
    <row r="120" spans="1:9" x14ac:dyDescent="0.25">
      <c r="A120" s="26"/>
      <c r="B120" s="26"/>
      <c r="C120" s="26"/>
      <c r="D120" s="26"/>
      <c r="E120" s="26"/>
      <c r="F120" s="26"/>
      <c r="G120" s="26"/>
      <c r="H120" s="26"/>
      <c r="I120" s="26"/>
    </row>
    <row r="121" spans="1:9" x14ac:dyDescent="0.25">
      <c r="A121" s="26"/>
      <c r="B121" s="26"/>
      <c r="C121" s="26"/>
      <c r="D121" s="26"/>
      <c r="E121" s="26"/>
      <c r="F121" s="26"/>
      <c r="G121" s="26"/>
      <c r="H121" s="26"/>
      <c r="I121" s="26"/>
    </row>
    <row r="122" spans="1:9" x14ac:dyDescent="0.25">
      <c r="A122" s="26"/>
      <c r="B122" s="26"/>
      <c r="C122" s="26"/>
      <c r="D122" s="26"/>
      <c r="E122" s="26"/>
      <c r="F122" s="26"/>
      <c r="G122" s="26"/>
      <c r="H122" s="26"/>
      <c r="I122" s="26"/>
    </row>
    <row r="123" spans="1:9" x14ac:dyDescent="0.25">
      <c r="A123" s="26"/>
      <c r="B123" s="26"/>
      <c r="C123" s="26"/>
      <c r="D123" s="26"/>
      <c r="E123" s="26"/>
      <c r="F123" s="26"/>
      <c r="G123" s="26"/>
      <c r="H123" s="26"/>
      <c r="I123" s="26"/>
    </row>
    <row r="124" spans="1:9" x14ac:dyDescent="0.25">
      <c r="A124" s="26"/>
      <c r="B124" s="26"/>
      <c r="C124" s="26"/>
      <c r="D124" s="26"/>
      <c r="E124" s="26"/>
      <c r="F124" s="26"/>
      <c r="G124" s="26"/>
      <c r="H124" s="26"/>
      <c r="I124" s="26"/>
    </row>
    <row r="125" spans="1:9" x14ac:dyDescent="0.25">
      <c r="A125" s="26"/>
      <c r="B125" s="26"/>
      <c r="C125" s="26"/>
      <c r="D125" s="26"/>
      <c r="E125" s="26"/>
      <c r="F125" s="26"/>
      <c r="G125" s="26"/>
      <c r="H125" s="26"/>
      <c r="I125" s="26"/>
    </row>
    <row r="126" spans="1:9" x14ac:dyDescent="0.25">
      <c r="A126" s="26"/>
      <c r="B126" s="26"/>
      <c r="C126" s="26"/>
      <c r="D126" s="26"/>
      <c r="E126" s="26"/>
      <c r="F126" s="26"/>
      <c r="G126" s="26"/>
      <c r="H126" s="26"/>
      <c r="I126" s="26"/>
    </row>
    <row r="127" spans="1:9" x14ac:dyDescent="0.25">
      <c r="A127" s="26"/>
      <c r="B127" s="26"/>
      <c r="C127" s="26"/>
      <c r="D127" s="26"/>
      <c r="E127" s="26"/>
      <c r="F127" s="26"/>
      <c r="G127" s="26"/>
      <c r="H127" s="26"/>
      <c r="I127" s="26"/>
    </row>
    <row r="128" spans="1:9" x14ac:dyDescent="0.25">
      <c r="A128" s="26"/>
      <c r="B128" s="26"/>
      <c r="C128" s="26"/>
      <c r="D128" s="26"/>
      <c r="E128" s="26"/>
      <c r="F128" s="26"/>
      <c r="G128" s="26"/>
      <c r="H128" s="26"/>
      <c r="I128" s="26"/>
    </row>
    <row r="129" spans="1:9" x14ac:dyDescent="0.25">
      <c r="A129" s="26"/>
      <c r="B129" s="26"/>
      <c r="C129" s="26"/>
      <c r="D129" s="26"/>
      <c r="E129" s="26"/>
      <c r="F129" s="26"/>
      <c r="G129" s="26"/>
      <c r="H129" s="26"/>
      <c r="I129" s="26"/>
    </row>
    <row r="130" spans="1:9" x14ac:dyDescent="0.25">
      <c r="A130" s="26"/>
      <c r="B130" s="26"/>
      <c r="C130" s="26"/>
      <c r="D130" s="26"/>
      <c r="E130" s="26"/>
      <c r="F130" s="26"/>
      <c r="G130" s="26"/>
      <c r="H130" s="26"/>
      <c r="I130" s="26"/>
    </row>
    <row r="131" spans="1:9" x14ac:dyDescent="0.25">
      <c r="A131" s="26"/>
      <c r="B131" s="26"/>
      <c r="C131" s="26"/>
      <c r="D131" s="26"/>
      <c r="E131" s="26"/>
      <c r="F131" s="26"/>
      <c r="G131" s="26"/>
      <c r="H131" s="26"/>
      <c r="I131" s="26"/>
    </row>
    <row r="132" spans="1:9" x14ac:dyDescent="0.25">
      <c r="A132" s="26"/>
      <c r="B132" s="26"/>
      <c r="C132" s="26"/>
      <c r="D132" s="26"/>
      <c r="E132" s="26"/>
      <c r="F132" s="26"/>
      <c r="G132" s="26"/>
      <c r="H132" s="26"/>
      <c r="I132" s="26"/>
    </row>
    <row r="133" spans="1:9" x14ac:dyDescent="0.25">
      <c r="A133" s="26"/>
      <c r="B133" s="26"/>
      <c r="C133" s="26"/>
      <c r="D133" s="26"/>
      <c r="E133" s="26"/>
      <c r="F133" s="26"/>
      <c r="G133" s="26"/>
      <c r="H133" s="26"/>
      <c r="I133" s="26"/>
    </row>
    <row r="134" spans="1:9" x14ac:dyDescent="0.25">
      <c r="A134" s="26"/>
      <c r="B134" s="26"/>
      <c r="C134" s="26"/>
      <c r="D134" s="26"/>
      <c r="E134" s="26"/>
      <c r="F134" s="26"/>
      <c r="G134" s="26"/>
      <c r="H134" s="26"/>
      <c r="I134" s="26"/>
    </row>
    <row r="135" spans="1:9" x14ac:dyDescent="0.25">
      <c r="A135" s="26"/>
      <c r="B135" s="26"/>
      <c r="C135" s="26"/>
      <c r="D135" s="26"/>
      <c r="E135" s="26"/>
      <c r="F135" s="26"/>
      <c r="G135" s="26"/>
      <c r="H135" s="26"/>
      <c r="I135" s="26"/>
    </row>
    <row r="136" spans="1:9" x14ac:dyDescent="0.25">
      <c r="A136" s="26"/>
      <c r="B136" s="26"/>
      <c r="C136" s="26"/>
      <c r="D136" s="26"/>
      <c r="E136" s="26"/>
      <c r="F136" s="26"/>
      <c r="G136" s="26"/>
      <c r="H136" s="26"/>
      <c r="I136" s="26"/>
    </row>
    <row r="137" spans="1:9" x14ac:dyDescent="0.25">
      <c r="A137" s="26"/>
      <c r="B137" s="26"/>
      <c r="C137" s="26"/>
      <c r="D137" s="26"/>
      <c r="E137" s="26"/>
      <c r="F137" s="26"/>
      <c r="G137" s="26"/>
      <c r="H137" s="26"/>
      <c r="I137" s="26"/>
    </row>
    <row r="138" spans="1:9" x14ac:dyDescent="0.25">
      <c r="A138" s="26"/>
      <c r="B138" s="26"/>
      <c r="C138" s="26"/>
      <c r="D138" s="26"/>
      <c r="E138" s="26"/>
      <c r="F138" s="26"/>
      <c r="G138" s="26"/>
      <c r="H138" s="26"/>
      <c r="I138" s="26"/>
    </row>
    <row r="139" spans="1:9" x14ac:dyDescent="0.25">
      <c r="A139" s="26"/>
      <c r="B139" s="26"/>
      <c r="C139" s="26"/>
      <c r="D139" s="26"/>
      <c r="E139" s="26"/>
      <c r="F139" s="26"/>
      <c r="G139" s="26"/>
      <c r="H139" s="26"/>
      <c r="I139" s="26"/>
    </row>
    <row r="140" spans="1:9" x14ac:dyDescent="0.25">
      <c r="A140" s="26"/>
      <c r="B140" s="26"/>
      <c r="C140" s="26"/>
      <c r="D140" s="26"/>
      <c r="E140" s="26"/>
      <c r="F140" s="26"/>
      <c r="G140" s="26"/>
      <c r="H140" s="26"/>
      <c r="I140" s="26"/>
    </row>
    <row r="141" spans="1:9" x14ac:dyDescent="0.25">
      <c r="A141" s="26"/>
      <c r="B141" s="26"/>
      <c r="C141" s="26"/>
      <c r="D141" s="26"/>
      <c r="E141" s="26"/>
      <c r="F141" s="26"/>
      <c r="G141" s="26"/>
      <c r="H141" s="26"/>
      <c r="I141" s="26"/>
    </row>
    <row r="142" spans="1:9" x14ac:dyDescent="0.25">
      <c r="A142" s="26"/>
      <c r="B142" s="26"/>
      <c r="C142" s="26"/>
      <c r="D142" s="26"/>
      <c r="E142" s="26"/>
      <c r="F142" s="26"/>
      <c r="G142" s="26"/>
      <c r="H142" s="26"/>
      <c r="I142" s="26"/>
    </row>
    <row r="143" spans="1:9" x14ac:dyDescent="0.25">
      <c r="A143" s="26"/>
      <c r="B143" s="26"/>
      <c r="C143" s="26"/>
      <c r="D143" s="26"/>
      <c r="E143" s="26"/>
      <c r="F143" s="26"/>
      <c r="G143" s="26"/>
      <c r="H143" s="26"/>
      <c r="I143" s="26"/>
    </row>
    <row r="144" spans="1:9" x14ac:dyDescent="0.25">
      <c r="A144" s="26"/>
      <c r="B144" s="26"/>
      <c r="C144" s="26"/>
      <c r="D144" s="26"/>
      <c r="E144" s="26"/>
      <c r="F144" s="26"/>
      <c r="G144" s="26"/>
      <c r="H144" s="26"/>
      <c r="I144" s="26"/>
    </row>
    <row r="145" spans="1:9" x14ac:dyDescent="0.25">
      <c r="A145" s="26"/>
      <c r="B145" s="26"/>
      <c r="C145" s="26"/>
      <c r="D145" s="26"/>
      <c r="E145" s="26"/>
      <c r="F145" s="26"/>
      <c r="G145" s="26"/>
      <c r="H145" s="26"/>
      <c r="I145" s="26"/>
    </row>
    <row r="146" spans="1:9" x14ac:dyDescent="0.25">
      <c r="A146" s="26"/>
      <c r="B146" s="26"/>
      <c r="C146" s="26"/>
      <c r="D146" s="26"/>
      <c r="E146" s="26"/>
      <c r="F146" s="26"/>
      <c r="G146" s="26"/>
      <c r="H146" s="26"/>
      <c r="I146" s="26"/>
    </row>
    <row r="147" spans="1:9" x14ac:dyDescent="0.25">
      <c r="A147" s="26"/>
      <c r="B147" s="26"/>
      <c r="C147" s="26"/>
      <c r="D147" s="26"/>
      <c r="E147" s="26"/>
      <c r="F147" s="26"/>
      <c r="G147" s="26"/>
      <c r="H147" s="26"/>
      <c r="I147" s="26"/>
    </row>
    <row r="148" spans="1:9" x14ac:dyDescent="0.25">
      <c r="A148" s="26"/>
      <c r="B148" s="26"/>
      <c r="C148" s="26"/>
      <c r="D148" s="26"/>
      <c r="E148" s="26"/>
      <c r="F148" s="26"/>
      <c r="G148" s="26"/>
      <c r="H148" s="26"/>
      <c r="I148" s="26"/>
    </row>
    <row r="149" spans="1:9" x14ac:dyDescent="0.25">
      <c r="A149" s="26"/>
      <c r="B149" s="26"/>
      <c r="C149" s="26"/>
      <c r="D149" s="26"/>
      <c r="E149" s="26"/>
      <c r="F149" s="26"/>
      <c r="G149" s="26"/>
      <c r="H149" s="26"/>
      <c r="I149" s="26"/>
    </row>
    <row r="150" spans="1:9" x14ac:dyDescent="0.25">
      <c r="A150" s="26"/>
      <c r="B150" s="26"/>
      <c r="C150" s="26"/>
      <c r="D150" s="26"/>
      <c r="E150" s="26"/>
      <c r="F150" s="26"/>
      <c r="G150" s="26"/>
      <c r="H150" s="26"/>
      <c r="I150" s="26"/>
    </row>
  </sheetData>
  <mergeCells count="5">
    <mergeCell ref="A29:I29"/>
    <mergeCell ref="A3:I3"/>
    <mergeCell ref="A4:I4"/>
    <mergeCell ref="A6:I6"/>
    <mergeCell ref="D1:I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B4" sqref="B4"/>
    </sheetView>
  </sheetViews>
  <sheetFormatPr defaultRowHeight="15" x14ac:dyDescent="0.25"/>
  <cols>
    <col min="1" max="1" width="37.7109375" customWidth="1"/>
    <col min="2" max="3" width="25.28515625" customWidth="1"/>
    <col min="4" max="4" width="21.5703125" customWidth="1"/>
    <col min="5" max="5" width="20.7109375" customWidth="1"/>
    <col min="6" max="6" width="13" customWidth="1"/>
  </cols>
  <sheetData>
    <row r="1" spans="1:10" ht="42" customHeight="1" x14ac:dyDescent="0.25">
      <c r="A1" s="150" t="s">
        <v>155</v>
      </c>
      <c r="B1" s="150"/>
      <c r="C1" s="150"/>
      <c r="D1" s="150"/>
      <c r="E1" s="150"/>
      <c r="F1" s="150"/>
      <c r="G1" s="127"/>
      <c r="H1" s="127"/>
      <c r="I1" s="27"/>
      <c r="J1" s="27"/>
    </row>
    <row r="2" spans="1:10" ht="18" customHeight="1" x14ac:dyDescent="0.25">
      <c r="A2" s="4"/>
      <c r="B2" s="4"/>
      <c r="C2" s="4"/>
      <c r="D2" s="4"/>
      <c r="E2" s="4"/>
      <c r="F2" s="4"/>
    </row>
    <row r="3" spans="1:10" x14ac:dyDescent="0.25">
      <c r="A3" s="150" t="s">
        <v>23</v>
      </c>
      <c r="B3" s="150"/>
      <c r="C3" s="150"/>
      <c r="D3" s="150"/>
      <c r="E3" s="150"/>
      <c r="F3" s="155"/>
    </row>
    <row r="4" spans="1:10" x14ac:dyDescent="0.25">
      <c r="A4" s="91"/>
      <c r="B4" s="91"/>
      <c r="C4" s="91"/>
      <c r="D4" s="91"/>
      <c r="E4" s="120"/>
      <c r="F4" s="92"/>
    </row>
    <row r="5" spans="1:10" ht="18" customHeight="1" x14ac:dyDescent="0.25">
      <c r="A5" s="150" t="s">
        <v>7</v>
      </c>
      <c r="B5" s="158"/>
      <c r="C5" s="158"/>
      <c r="D5" s="158"/>
      <c r="E5" s="158"/>
      <c r="F5" s="158"/>
    </row>
    <row r="6" spans="1:10" x14ac:dyDescent="0.25">
      <c r="A6" s="91"/>
      <c r="B6" s="91"/>
      <c r="C6" s="91"/>
      <c r="D6" s="91"/>
      <c r="E6" s="120"/>
      <c r="F6" s="92"/>
    </row>
    <row r="7" spans="1:10" x14ac:dyDescent="0.25">
      <c r="A7" s="150" t="s">
        <v>17</v>
      </c>
      <c r="B7" s="157"/>
      <c r="C7" s="157"/>
      <c r="D7" s="157"/>
      <c r="E7" s="157"/>
      <c r="F7" s="157"/>
    </row>
    <row r="8" spans="1:10" ht="18" x14ac:dyDescent="0.25">
      <c r="A8" s="4"/>
      <c r="B8" s="4"/>
      <c r="C8" s="4"/>
      <c r="D8" s="4"/>
      <c r="E8" s="4"/>
      <c r="F8" s="5"/>
    </row>
    <row r="9" spans="1:10" ht="38.25" x14ac:dyDescent="0.25">
      <c r="A9" s="13" t="s">
        <v>18</v>
      </c>
      <c r="B9" s="12" t="s">
        <v>85</v>
      </c>
      <c r="C9" s="13" t="s">
        <v>88</v>
      </c>
      <c r="D9" s="13" t="s">
        <v>87</v>
      </c>
      <c r="E9" s="13" t="s">
        <v>135</v>
      </c>
      <c r="F9" s="13" t="s">
        <v>152</v>
      </c>
    </row>
    <row r="10" spans="1:10" ht="15.75" customHeight="1" x14ac:dyDescent="0.25">
      <c r="A10" s="61" t="s">
        <v>19</v>
      </c>
      <c r="B10" s="93">
        <f>+B11</f>
        <v>4501329.41</v>
      </c>
      <c r="C10" s="94">
        <f t="shared" ref="B10:E11" si="0">+C11</f>
        <v>4931250.3000000007</v>
      </c>
      <c r="D10" s="94">
        <f t="shared" si="0"/>
        <v>6931500</v>
      </c>
      <c r="E10" s="94">
        <f t="shared" si="0"/>
        <v>7327252.4800000004</v>
      </c>
      <c r="F10" s="94">
        <f>+E10/D10*100</f>
        <v>105.70947817932628</v>
      </c>
    </row>
    <row r="11" spans="1:10" ht="15.75" customHeight="1" x14ac:dyDescent="0.25">
      <c r="A11" s="61" t="s">
        <v>47</v>
      </c>
      <c r="B11" s="93">
        <f t="shared" si="0"/>
        <v>4501329.41</v>
      </c>
      <c r="C11" s="94">
        <f t="shared" si="0"/>
        <v>4931250.3000000007</v>
      </c>
      <c r="D11" s="94">
        <f>+D12</f>
        <v>6931500</v>
      </c>
      <c r="E11" s="94">
        <f>+E12</f>
        <v>7327252.4800000004</v>
      </c>
      <c r="F11" s="94">
        <f t="shared" ref="F11:F12" si="1">+E11/D11*100</f>
        <v>105.70947817932628</v>
      </c>
    </row>
    <row r="12" spans="1:10" x14ac:dyDescent="0.25">
      <c r="A12" s="64" t="s">
        <v>48</v>
      </c>
      <c r="B12" s="95">
        <f>+'POSEBNI DIO'!E17</f>
        <v>4501329.41</v>
      </c>
      <c r="C12" s="96">
        <f>+'POSEBNI DIO'!F17</f>
        <v>4931250.3000000007</v>
      </c>
      <c r="D12" s="96">
        <f>+'Prihodi i rashodi prema izvorim'!G56</f>
        <v>6931500</v>
      </c>
      <c r="E12" s="96">
        <f>+'POSEBNI DIO'!H17</f>
        <v>7327252.4800000004</v>
      </c>
      <c r="F12" s="94">
        <f t="shared" si="1"/>
        <v>105.70947817932628</v>
      </c>
    </row>
  </sheetData>
  <mergeCells count="4">
    <mergeCell ref="A3:F3"/>
    <mergeCell ref="A5:F5"/>
    <mergeCell ref="A7:F7"/>
    <mergeCell ref="A1:F1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selection activeCell="P1" sqref="P1"/>
    </sheetView>
  </sheetViews>
  <sheetFormatPr defaultRowHeight="15" x14ac:dyDescent="0.25"/>
  <cols>
    <col min="1" max="1" width="7.42578125" bestFit="1" customWidth="1"/>
    <col min="2" max="2" width="8.85546875" customWidth="1"/>
    <col min="3" max="3" width="5.42578125" bestFit="1" customWidth="1"/>
    <col min="4" max="4" width="34.5703125" customWidth="1"/>
    <col min="5" max="5" width="19.140625" customWidth="1"/>
    <col min="6" max="6" width="18.85546875" customWidth="1"/>
    <col min="7" max="8" width="19.85546875" customWidth="1"/>
    <col min="9" max="9" width="14.7109375" customWidth="1"/>
  </cols>
  <sheetData>
    <row r="1" spans="1:10" ht="42" customHeight="1" x14ac:dyDescent="0.25">
      <c r="A1" s="132" t="s">
        <v>155</v>
      </c>
      <c r="B1" s="132"/>
      <c r="C1" s="132"/>
      <c r="D1" s="132"/>
      <c r="E1" s="132"/>
      <c r="F1" s="132"/>
      <c r="G1" s="132"/>
      <c r="H1" s="132"/>
      <c r="I1" s="132"/>
      <c r="J1" s="49"/>
    </row>
    <row r="2" spans="1:10" ht="18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0" ht="15.75" x14ac:dyDescent="0.25">
      <c r="A3" s="132" t="s">
        <v>23</v>
      </c>
      <c r="B3" s="132"/>
      <c r="C3" s="132"/>
      <c r="D3" s="132"/>
      <c r="E3" s="132"/>
      <c r="F3" s="132"/>
      <c r="G3" s="132"/>
      <c r="H3" s="132"/>
      <c r="I3" s="145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</row>
    <row r="5" spans="1:10" ht="18" customHeight="1" x14ac:dyDescent="0.25">
      <c r="A5" s="132" t="s">
        <v>110</v>
      </c>
      <c r="B5" s="133"/>
      <c r="C5" s="133"/>
      <c r="D5" s="133"/>
      <c r="E5" s="133"/>
      <c r="F5" s="133"/>
      <c r="G5" s="133"/>
      <c r="H5" s="133"/>
      <c r="I5" s="133"/>
    </row>
    <row r="6" spans="1:10" ht="18" x14ac:dyDescent="0.25">
      <c r="A6" s="4"/>
      <c r="B6" s="4"/>
      <c r="C6" s="4"/>
      <c r="D6" s="4"/>
      <c r="E6" s="4"/>
      <c r="F6" s="4"/>
      <c r="G6" s="4"/>
      <c r="H6" s="4"/>
      <c r="I6" s="5"/>
    </row>
    <row r="7" spans="1:10" ht="38.25" x14ac:dyDescent="0.25">
      <c r="A7" s="60" t="s">
        <v>8</v>
      </c>
      <c r="B7" s="59" t="s">
        <v>9</v>
      </c>
      <c r="C7" s="59" t="s">
        <v>10</v>
      </c>
      <c r="D7" s="59" t="s">
        <v>37</v>
      </c>
      <c r="E7" s="59" t="s">
        <v>85</v>
      </c>
      <c r="F7" s="60" t="s">
        <v>88</v>
      </c>
      <c r="G7" s="60" t="s">
        <v>87</v>
      </c>
      <c r="H7" s="60" t="s">
        <v>135</v>
      </c>
      <c r="I7" s="13" t="s">
        <v>152</v>
      </c>
    </row>
    <row r="8" spans="1:10" ht="24" x14ac:dyDescent="0.25">
      <c r="A8" s="61">
        <v>8</v>
      </c>
      <c r="B8" s="61"/>
      <c r="C8" s="61"/>
      <c r="D8" s="61" t="s">
        <v>20</v>
      </c>
      <c r="E8" s="76">
        <v>0</v>
      </c>
      <c r="F8" s="76">
        <v>0</v>
      </c>
      <c r="G8" s="76">
        <f t="shared" ref="G8:H9" si="0">+G9</f>
        <v>1800000</v>
      </c>
      <c r="H8" s="76">
        <f t="shared" si="0"/>
        <v>1800000</v>
      </c>
      <c r="I8" s="76">
        <f>+H8/G8*100</f>
        <v>100</v>
      </c>
    </row>
    <row r="9" spans="1:10" x14ac:dyDescent="0.25">
      <c r="A9" s="61"/>
      <c r="B9" s="88">
        <v>84</v>
      </c>
      <c r="C9" s="88"/>
      <c r="D9" s="88" t="s">
        <v>27</v>
      </c>
      <c r="E9" s="79">
        <v>0</v>
      </c>
      <c r="F9" s="79">
        <v>0</v>
      </c>
      <c r="G9" s="79">
        <f t="shared" si="0"/>
        <v>1800000</v>
      </c>
      <c r="H9" s="79">
        <f t="shared" si="0"/>
        <v>1800000</v>
      </c>
      <c r="I9" s="76">
        <f t="shared" ref="I9:I10" si="1">+H9/G9*100</f>
        <v>100</v>
      </c>
    </row>
    <row r="10" spans="1:10" x14ac:dyDescent="0.25">
      <c r="A10" s="89"/>
      <c r="B10" s="89"/>
      <c r="C10" s="66">
        <v>81</v>
      </c>
      <c r="D10" s="64" t="s">
        <v>28</v>
      </c>
      <c r="E10" s="79">
        <v>0</v>
      </c>
      <c r="F10" s="79">
        <v>0</v>
      </c>
      <c r="G10" s="79">
        <v>1800000</v>
      </c>
      <c r="H10" s="79">
        <v>1800000</v>
      </c>
      <c r="I10" s="76">
        <f t="shared" si="1"/>
        <v>100</v>
      </c>
    </row>
    <row r="11" spans="1:10" ht="24" x14ac:dyDescent="0.25">
      <c r="A11" s="90">
        <v>5</v>
      </c>
      <c r="B11" s="90"/>
      <c r="C11" s="90"/>
      <c r="D11" s="68" t="s">
        <v>21</v>
      </c>
      <c r="E11" s="76">
        <v>0</v>
      </c>
      <c r="F11" s="76">
        <v>0</v>
      </c>
      <c r="G11" s="76">
        <f>+G12</f>
        <v>0</v>
      </c>
      <c r="H11" s="76">
        <f>+H12</f>
        <v>0</v>
      </c>
      <c r="I11" s="76">
        <v>0</v>
      </c>
    </row>
    <row r="12" spans="1:10" ht="24" x14ac:dyDescent="0.25">
      <c r="A12" s="88"/>
      <c r="B12" s="88">
        <v>54</v>
      </c>
      <c r="C12" s="88"/>
      <c r="D12" s="73" t="s">
        <v>29</v>
      </c>
      <c r="E12" s="79">
        <v>0</v>
      </c>
      <c r="F12" s="79">
        <v>0</v>
      </c>
      <c r="G12" s="79">
        <f>+G13</f>
        <v>0</v>
      </c>
      <c r="H12" s="79">
        <f>+H13</f>
        <v>0</v>
      </c>
      <c r="I12" s="76">
        <v>0</v>
      </c>
    </row>
    <row r="13" spans="1:10" x14ac:dyDescent="0.25">
      <c r="A13" s="88"/>
      <c r="B13" s="88"/>
      <c r="C13" s="66">
        <v>11</v>
      </c>
      <c r="D13" s="66" t="s">
        <v>11</v>
      </c>
      <c r="E13" s="79">
        <v>0</v>
      </c>
      <c r="F13" s="79">
        <v>0</v>
      </c>
      <c r="G13" s="79">
        <f>+'POSEBNI DIO'!G37</f>
        <v>0</v>
      </c>
      <c r="H13" s="79">
        <f>+'POSEBNI DIO'!H37</f>
        <v>0</v>
      </c>
      <c r="I13" s="76">
        <v>0</v>
      </c>
    </row>
  </sheetData>
  <mergeCells count="3">
    <mergeCell ref="A3:I3"/>
    <mergeCell ref="A5:I5"/>
    <mergeCell ref="A1:I1"/>
  </mergeCells>
  <pageMargins left="0.7" right="0.7" top="0.75" bottom="0.75" header="0.3" footer="0.3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opLeftCell="A64" zoomScale="120" zoomScaleNormal="120" workbookViewId="0">
      <selection activeCell="K2" sqref="K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28515625" customWidth="1"/>
    <col min="4" max="4" width="30.28515625" customWidth="1"/>
    <col min="5" max="6" width="13.7109375" customWidth="1"/>
    <col min="7" max="7" width="13" customWidth="1"/>
    <col min="8" max="8" width="13.28515625" customWidth="1"/>
    <col min="9" max="9" width="13.5703125" customWidth="1"/>
    <col min="10" max="10" width="12.42578125" bestFit="1" customWidth="1"/>
    <col min="12" max="12" width="12.42578125" bestFit="1" customWidth="1"/>
  </cols>
  <sheetData>
    <row r="1" spans="1:10" ht="42" customHeight="1" x14ac:dyDescent="0.25">
      <c r="A1" s="150" t="s">
        <v>155</v>
      </c>
      <c r="B1" s="150"/>
      <c r="C1" s="150"/>
      <c r="D1" s="150"/>
      <c r="E1" s="150"/>
      <c r="F1" s="150"/>
      <c r="G1" s="150"/>
      <c r="H1" s="150"/>
      <c r="I1" s="150"/>
      <c r="J1" s="51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5"/>
    </row>
    <row r="3" spans="1:10" ht="18" customHeight="1" x14ac:dyDescent="0.25">
      <c r="A3" s="150" t="s">
        <v>22</v>
      </c>
      <c r="B3" s="158"/>
      <c r="C3" s="158"/>
      <c r="D3" s="158"/>
      <c r="E3" s="158"/>
      <c r="F3" s="158"/>
      <c r="G3" s="158"/>
      <c r="H3" s="158"/>
      <c r="I3" s="158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</row>
    <row r="5" spans="1:10" ht="38.25" x14ac:dyDescent="0.25">
      <c r="A5" s="183" t="s">
        <v>24</v>
      </c>
      <c r="B5" s="184"/>
      <c r="C5" s="185"/>
      <c r="D5" s="12" t="s">
        <v>25</v>
      </c>
      <c r="E5" s="12" t="s">
        <v>85</v>
      </c>
      <c r="F5" s="13" t="s">
        <v>88</v>
      </c>
      <c r="G5" s="13" t="s">
        <v>87</v>
      </c>
      <c r="H5" s="13" t="s">
        <v>135</v>
      </c>
      <c r="I5" s="13" t="s">
        <v>152</v>
      </c>
    </row>
    <row r="6" spans="1:10" ht="22.5" x14ac:dyDescent="0.25">
      <c r="A6" s="180" t="s">
        <v>89</v>
      </c>
      <c r="B6" s="181"/>
      <c r="C6" s="182"/>
      <c r="D6" s="53" t="s">
        <v>90</v>
      </c>
      <c r="E6" s="53"/>
      <c r="F6" s="54"/>
      <c r="G6" s="54"/>
      <c r="H6" s="54"/>
      <c r="I6" s="54"/>
    </row>
    <row r="7" spans="1:10" x14ac:dyDescent="0.25">
      <c r="A7" s="55"/>
      <c r="B7" s="56"/>
      <c r="C7" s="57"/>
      <c r="D7" s="53" t="s">
        <v>91</v>
      </c>
      <c r="E7" s="58">
        <f>+E8+E9+E10+E11+E12+E13+E14+E15</f>
        <v>4501329.41</v>
      </c>
      <c r="F7" s="58">
        <f>+F8+F9+F10+F11+F12+F13+F14+F15</f>
        <v>4931250.3</v>
      </c>
      <c r="G7" s="58">
        <f t="shared" ref="G7" si="0">+G8+G9+G10+G11+G12+G13+G14+G15</f>
        <v>6931500</v>
      </c>
      <c r="H7" s="58">
        <f t="shared" ref="H7" si="1">+H8+H9+H10+H11+H12+H13+H14+H15</f>
        <v>7327252.4800000004</v>
      </c>
      <c r="I7" s="58">
        <f>+H7/G7*100</f>
        <v>105.70947817932628</v>
      </c>
    </row>
    <row r="8" spans="1:10" x14ac:dyDescent="0.25">
      <c r="A8" s="180">
        <v>11</v>
      </c>
      <c r="B8" s="181"/>
      <c r="C8" s="182"/>
      <c r="D8" s="53" t="s">
        <v>92</v>
      </c>
      <c r="E8" s="58">
        <f>+E19+E23+E31+E27+E79</f>
        <v>4159266.21</v>
      </c>
      <c r="F8" s="58">
        <f>+F19+F23+F31+F27</f>
        <v>4567320</v>
      </c>
      <c r="G8" s="58">
        <f>+G19+G23+G31+G27</f>
        <v>4750000</v>
      </c>
      <c r="H8" s="58">
        <f>+H19+H23+H31+H27</f>
        <v>4945776</v>
      </c>
      <c r="I8" s="58">
        <f t="shared" ref="I8:I14" si="2">+H8/G8*100</f>
        <v>104.12159999999999</v>
      </c>
    </row>
    <row r="9" spans="1:10" x14ac:dyDescent="0.25">
      <c r="A9" s="180">
        <v>31</v>
      </c>
      <c r="B9" s="181"/>
      <c r="C9" s="182"/>
      <c r="D9" s="53" t="s">
        <v>93</v>
      </c>
      <c r="E9" s="58">
        <f t="shared" ref="E9:H9" si="3">+E38+E65</f>
        <v>167638.12</v>
      </c>
      <c r="F9" s="58">
        <f t="shared" si="3"/>
        <v>251964.49</v>
      </c>
      <c r="G9" s="58">
        <f t="shared" si="3"/>
        <v>270000</v>
      </c>
      <c r="H9" s="58">
        <f t="shared" si="3"/>
        <v>280320</v>
      </c>
      <c r="I9" s="58">
        <f t="shared" si="2"/>
        <v>103.82222222222222</v>
      </c>
    </row>
    <row r="10" spans="1:10" ht="22.5" x14ac:dyDescent="0.25">
      <c r="A10" s="180">
        <v>41</v>
      </c>
      <c r="B10" s="181"/>
      <c r="C10" s="182"/>
      <c r="D10" s="53" t="s">
        <v>94</v>
      </c>
      <c r="E10" s="58">
        <f t="shared" ref="E10:H10" si="4">+E43</f>
        <v>25000</v>
      </c>
      <c r="F10" s="58">
        <f t="shared" si="4"/>
        <v>10000</v>
      </c>
      <c r="G10" s="58">
        <f t="shared" si="4"/>
        <v>10000</v>
      </c>
      <c r="H10" s="58">
        <f t="shared" si="4"/>
        <v>18000</v>
      </c>
      <c r="I10" s="58">
        <f t="shared" si="2"/>
        <v>180</v>
      </c>
    </row>
    <row r="11" spans="1:10" x14ac:dyDescent="0.25">
      <c r="A11" s="180">
        <v>50</v>
      </c>
      <c r="B11" s="181"/>
      <c r="C11" s="182"/>
      <c r="D11" s="53" t="s">
        <v>95</v>
      </c>
      <c r="E11" s="58">
        <f t="shared" ref="E11:H11" si="5">+E46</f>
        <v>0</v>
      </c>
      <c r="F11" s="58">
        <f t="shared" si="5"/>
        <v>2500</v>
      </c>
      <c r="G11" s="58">
        <f t="shared" si="5"/>
        <v>1500</v>
      </c>
      <c r="H11" s="58">
        <f t="shared" si="5"/>
        <v>1500</v>
      </c>
      <c r="I11" s="58">
        <f t="shared" si="2"/>
        <v>100</v>
      </c>
    </row>
    <row r="12" spans="1:10" x14ac:dyDescent="0.25">
      <c r="A12" s="180">
        <v>61</v>
      </c>
      <c r="B12" s="181"/>
      <c r="C12" s="182"/>
      <c r="D12" s="53" t="s">
        <v>96</v>
      </c>
      <c r="E12" s="58">
        <f t="shared" ref="E12:H12" si="6">+E49+E73</f>
        <v>30175</v>
      </c>
      <c r="F12" s="58">
        <f t="shared" si="6"/>
        <v>20000</v>
      </c>
      <c r="G12" s="58">
        <f t="shared" si="6"/>
        <v>100000</v>
      </c>
      <c r="H12" s="58">
        <f t="shared" si="6"/>
        <v>100000</v>
      </c>
      <c r="I12" s="58">
        <f t="shared" si="2"/>
        <v>100</v>
      </c>
    </row>
    <row r="13" spans="1:10" ht="33.75" x14ac:dyDescent="0.25">
      <c r="A13" s="180">
        <v>72</v>
      </c>
      <c r="B13" s="181"/>
      <c r="C13" s="182"/>
      <c r="D13" s="53" t="s">
        <v>97</v>
      </c>
      <c r="E13" s="58">
        <f t="shared" ref="E13:H13" si="7">+E82</f>
        <v>0</v>
      </c>
      <c r="F13" s="58">
        <f t="shared" si="7"/>
        <v>200</v>
      </c>
      <c r="G13" s="58">
        <f t="shared" si="7"/>
        <v>0</v>
      </c>
      <c r="H13" s="58">
        <f t="shared" si="7"/>
        <v>200</v>
      </c>
      <c r="I13" s="58">
        <v>0</v>
      </c>
    </row>
    <row r="14" spans="1:10" ht="22.5" x14ac:dyDescent="0.25">
      <c r="A14" s="180">
        <v>81</v>
      </c>
      <c r="B14" s="181"/>
      <c r="C14" s="182"/>
      <c r="D14" s="53" t="s">
        <v>98</v>
      </c>
      <c r="E14" s="58">
        <f t="shared" ref="E14:H14" si="8">+E86</f>
        <v>0</v>
      </c>
      <c r="F14" s="58">
        <f t="shared" si="8"/>
        <v>0</v>
      </c>
      <c r="G14" s="58">
        <f t="shared" si="8"/>
        <v>1800000</v>
      </c>
      <c r="H14" s="58">
        <f t="shared" si="8"/>
        <v>1800000</v>
      </c>
      <c r="I14" s="58">
        <f t="shared" si="2"/>
        <v>100</v>
      </c>
    </row>
    <row r="15" spans="1:10" x14ac:dyDescent="0.25">
      <c r="A15" s="180">
        <v>92</v>
      </c>
      <c r="B15" s="181"/>
      <c r="C15" s="182"/>
      <c r="D15" s="53" t="s">
        <v>99</v>
      </c>
      <c r="E15" s="58">
        <f>+E52+E55+E69</f>
        <v>119250.08</v>
      </c>
      <c r="F15" s="58">
        <f>+F52+F55+F69</f>
        <v>79265.81</v>
      </c>
      <c r="G15" s="58">
        <f>+G52+G55+G69</f>
        <v>0</v>
      </c>
      <c r="H15" s="58">
        <f>+H52+H55+H58+H61+H69</f>
        <v>181456.47999999998</v>
      </c>
      <c r="I15" s="58">
        <v>0</v>
      </c>
    </row>
    <row r="16" spans="1:10" x14ac:dyDescent="0.25">
      <c r="A16" s="180"/>
      <c r="B16" s="181"/>
      <c r="C16" s="182"/>
      <c r="D16" s="53"/>
      <c r="E16" s="53"/>
      <c r="F16" s="54"/>
      <c r="G16" s="54"/>
      <c r="H16" s="54"/>
      <c r="I16" s="54"/>
    </row>
    <row r="17" spans="1:12" ht="24" x14ac:dyDescent="0.25">
      <c r="A17" s="168" t="s">
        <v>49</v>
      </c>
      <c r="B17" s="169"/>
      <c r="C17" s="170"/>
      <c r="D17" s="75" t="s">
        <v>50</v>
      </c>
      <c r="E17" s="76">
        <f>+E18+E22+E26+E30+E64</f>
        <v>4501329.41</v>
      </c>
      <c r="F17" s="77">
        <f>+F18+F22+F26+F30+F64+F85</f>
        <v>4931250.3000000007</v>
      </c>
      <c r="G17" s="77">
        <f>+G18+G22+G26+G30+G64+G85</f>
        <v>6931500</v>
      </c>
      <c r="H17" s="77">
        <f>+H18+H22+H26+H30+H64+H85</f>
        <v>7327252.4800000004</v>
      </c>
      <c r="I17" s="77">
        <f>+H17/G17*100</f>
        <v>105.70947817932628</v>
      </c>
    </row>
    <row r="18" spans="1:12" ht="19.5" customHeight="1" x14ac:dyDescent="0.25">
      <c r="A18" s="168" t="s">
        <v>76</v>
      </c>
      <c r="B18" s="169"/>
      <c r="C18" s="170"/>
      <c r="D18" s="75" t="s">
        <v>52</v>
      </c>
      <c r="E18" s="76">
        <f t="shared" ref="E18:H20" si="9">+E19</f>
        <v>1770069.33</v>
      </c>
      <c r="F18" s="76">
        <f t="shared" si="9"/>
        <v>1893131</v>
      </c>
      <c r="G18" s="77">
        <f>+G19</f>
        <v>1930994</v>
      </c>
      <c r="H18" s="77">
        <f>+H19</f>
        <v>1896344</v>
      </c>
      <c r="I18" s="77">
        <f t="shared" ref="I18:I75" si="10">+H18/G18*100</f>
        <v>98.205587381421182</v>
      </c>
      <c r="J18" s="20"/>
    </row>
    <row r="19" spans="1:12" x14ac:dyDescent="0.25">
      <c r="A19" s="165" t="s">
        <v>51</v>
      </c>
      <c r="B19" s="166"/>
      <c r="C19" s="167"/>
      <c r="D19" s="52" t="s">
        <v>11</v>
      </c>
      <c r="E19" s="76">
        <f t="shared" si="9"/>
        <v>1770069.33</v>
      </c>
      <c r="F19" s="77">
        <f t="shared" si="9"/>
        <v>1893131</v>
      </c>
      <c r="G19" s="77">
        <f t="shared" si="9"/>
        <v>1930994</v>
      </c>
      <c r="H19" s="77">
        <f t="shared" si="9"/>
        <v>1896344</v>
      </c>
      <c r="I19" s="77">
        <f t="shared" si="10"/>
        <v>98.205587381421182</v>
      </c>
    </row>
    <row r="20" spans="1:12" x14ac:dyDescent="0.25">
      <c r="A20" s="171">
        <v>3</v>
      </c>
      <c r="B20" s="172"/>
      <c r="C20" s="173"/>
      <c r="D20" s="78" t="s">
        <v>14</v>
      </c>
      <c r="E20" s="79">
        <f t="shared" si="9"/>
        <v>1770069.33</v>
      </c>
      <c r="F20" s="80">
        <f t="shared" si="9"/>
        <v>1893131</v>
      </c>
      <c r="G20" s="80">
        <f t="shared" si="9"/>
        <v>1930994</v>
      </c>
      <c r="H20" s="80">
        <f t="shared" si="9"/>
        <v>1896344</v>
      </c>
      <c r="I20" s="77">
        <f t="shared" si="10"/>
        <v>98.205587381421182</v>
      </c>
      <c r="J20" s="20"/>
    </row>
    <row r="21" spans="1:12" x14ac:dyDescent="0.25">
      <c r="A21" s="174">
        <v>31</v>
      </c>
      <c r="B21" s="175"/>
      <c r="C21" s="176"/>
      <c r="D21" s="78" t="s">
        <v>15</v>
      </c>
      <c r="E21" s="79">
        <v>1770069.33</v>
      </c>
      <c r="F21" s="79">
        <v>1893131</v>
      </c>
      <c r="G21" s="79">
        <v>1930994</v>
      </c>
      <c r="H21" s="79">
        <v>1896344</v>
      </c>
      <c r="I21" s="77">
        <f t="shared" si="10"/>
        <v>98.205587381421182</v>
      </c>
      <c r="J21" s="20"/>
    </row>
    <row r="22" spans="1:12" ht="19.5" customHeight="1" x14ac:dyDescent="0.25">
      <c r="A22" s="168" t="s">
        <v>77</v>
      </c>
      <c r="B22" s="169"/>
      <c r="C22" s="170"/>
      <c r="D22" s="75" t="s">
        <v>53</v>
      </c>
      <c r="E22" s="76">
        <f>+E24</f>
        <v>192114.66</v>
      </c>
      <c r="F22" s="76">
        <f t="shared" ref="F22:H24" si="11">+F23</f>
        <v>206624</v>
      </c>
      <c r="G22" s="77">
        <f t="shared" si="11"/>
        <v>210756</v>
      </c>
      <c r="H22" s="77">
        <f t="shared" si="11"/>
        <v>210756</v>
      </c>
      <c r="I22" s="77">
        <f t="shared" si="10"/>
        <v>100</v>
      </c>
    </row>
    <row r="23" spans="1:12" x14ac:dyDescent="0.25">
      <c r="A23" s="165" t="s">
        <v>51</v>
      </c>
      <c r="B23" s="166"/>
      <c r="C23" s="167"/>
      <c r="D23" s="52" t="s">
        <v>11</v>
      </c>
      <c r="E23" s="76">
        <f>+E24</f>
        <v>192114.66</v>
      </c>
      <c r="F23" s="77">
        <f t="shared" si="11"/>
        <v>206624</v>
      </c>
      <c r="G23" s="77">
        <f t="shared" si="11"/>
        <v>210756</v>
      </c>
      <c r="H23" s="77">
        <f t="shared" si="11"/>
        <v>210756</v>
      </c>
      <c r="I23" s="77">
        <f t="shared" si="10"/>
        <v>100</v>
      </c>
    </row>
    <row r="24" spans="1:12" x14ac:dyDescent="0.25">
      <c r="A24" s="171">
        <v>3</v>
      </c>
      <c r="B24" s="172"/>
      <c r="C24" s="173"/>
      <c r="D24" s="78" t="s">
        <v>14</v>
      </c>
      <c r="E24" s="79">
        <f>+E25</f>
        <v>192114.66</v>
      </c>
      <c r="F24" s="80">
        <f t="shared" si="11"/>
        <v>206624</v>
      </c>
      <c r="G24" s="80">
        <f t="shared" si="11"/>
        <v>210756</v>
      </c>
      <c r="H24" s="80">
        <f t="shared" si="11"/>
        <v>210756</v>
      </c>
      <c r="I24" s="77">
        <f t="shared" si="10"/>
        <v>100</v>
      </c>
    </row>
    <row r="25" spans="1:12" x14ac:dyDescent="0.25">
      <c r="A25" s="174">
        <v>32</v>
      </c>
      <c r="B25" s="175"/>
      <c r="C25" s="176"/>
      <c r="D25" s="78" t="s">
        <v>26</v>
      </c>
      <c r="E25" s="79">
        <v>192114.66</v>
      </c>
      <c r="F25" s="80">
        <v>206624</v>
      </c>
      <c r="G25" s="80">
        <v>210756</v>
      </c>
      <c r="H25" s="80">
        <v>210756</v>
      </c>
      <c r="I25" s="77">
        <f t="shared" si="10"/>
        <v>100</v>
      </c>
    </row>
    <row r="26" spans="1:12" ht="19.5" customHeight="1" x14ac:dyDescent="0.25">
      <c r="A26" s="168" t="s">
        <v>78</v>
      </c>
      <c r="B26" s="169"/>
      <c r="C26" s="170"/>
      <c r="D26" s="75" t="s">
        <v>54</v>
      </c>
      <c r="E26" s="76">
        <f t="shared" ref="E26:H28" si="12">+E27</f>
        <v>165.34</v>
      </c>
      <c r="F26" s="76">
        <f t="shared" si="12"/>
        <v>216</v>
      </c>
      <c r="G26" s="77">
        <f t="shared" si="12"/>
        <v>220</v>
      </c>
      <c r="H26" s="77">
        <f t="shared" si="12"/>
        <v>220</v>
      </c>
      <c r="I26" s="77">
        <f t="shared" si="10"/>
        <v>100</v>
      </c>
    </row>
    <row r="27" spans="1:12" x14ac:dyDescent="0.25">
      <c r="A27" s="165" t="s">
        <v>51</v>
      </c>
      <c r="B27" s="166"/>
      <c r="C27" s="167"/>
      <c r="D27" s="52" t="s">
        <v>11</v>
      </c>
      <c r="E27" s="76">
        <f t="shared" si="12"/>
        <v>165.34</v>
      </c>
      <c r="F27" s="77">
        <f t="shared" si="12"/>
        <v>216</v>
      </c>
      <c r="G27" s="77">
        <f t="shared" si="12"/>
        <v>220</v>
      </c>
      <c r="H27" s="77">
        <f t="shared" si="12"/>
        <v>220</v>
      </c>
      <c r="I27" s="77">
        <f t="shared" si="10"/>
        <v>100</v>
      </c>
    </row>
    <row r="28" spans="1:12" x14ac:dyDescent="0.25">
      <c r="A28" s="171">
        <v>3</v>
      </c>
      <c r="B28" s="172"/>
      <c r="C28" s="173"/>
      <c r="D28" s="78" t="s">
        <v>14</v>
      </c>
      <c r="E28" s="79">
        <f t="shared" si="12"/>
        <v>165.34</v>
      </c>
      <c r="F28" s="80">
        <f t="shared" si="12"/>
        <v>216</v>
      </c>
      <c r="G28" s="80">
        <f t="shared" si="12"/>
        <v>220</v>
      </c>
      <c r="H28" s="80">
        <f t="shared" si="12"/>
        <v>220</v>
      </c>
      <c r="I28" s="77">
        <f t="shared" si="10"/>
        <v>100</v>
      </c>
    </row>
    <row r="29" spans="1:12" x14ac:dyDescent="0.25">
      <c r="A29" s="174">
        <v>34</v>
      </c>
      <c r="B29" s="175"/>
      <c r="C29" s="176"/>
      <c r="D29" s="78" t="s">
        <v>45</v>
      </c>
      <c r="E29" s="79">
        <v>165.34</v>
      </c>
      <c r="F29" s="80">
        <v>216</v>
      </c>
      <c r="G29" s="80">
        <v>220</v>
      </c>
      <c r="H29" s="80">
        <v>220</v>
      </c>
      <c r="I29" s="77">
        <f t="shared" si="10"/>
        <v>100</v>
      </c>
    </row>
    <row r="30" spans="1:12" ht="27" customHeight="1" x14ac:dyDescent="0.25">
      <c r="A30" s="168" t="s">
        <v>79</v>
      </c>
      <c r="B30" s="169"/>
      <c r="C30" s="170"/>
      <c r="D30" s="75" t="s">
        <v>57</v>
      </c>
      <c r="E30" s="76">
        <f>+E31+E38+E43+E46+E52</f>
        <v>2217364.2800000003</v>
      </c>
      <c r="F30" s="76">
        <f>+F31+F38+F43+F52+F46+F55+F49</f>
        <v>2714879.3000000003</v>
      </c>
      <c r="G30" s="77">
        <f>+G31+G38+G43+G52+G46+G49+G55</f>
        <v>2851530</v>
      </c>
      <c r="H30" s="77">
        <f>+H31+H38+H43+H52+H46+H49+H55+H58+H61</f>
        <v>3228932.48</v>
      </c>
      <c r="I30" s="77">
        <f t="shared" si="10"/>
        <v>113.23508712866426</v>
      </c>
      <c r="J30" s="20"/>
      <c r="L30" s="20"/>
    </row>
    <row r="31" spans="1:12" x14ac:dyDescent="0.25">
      <c r="A31" s="165" t="s">
        <v>51</v>
      </c>
      <c r="B31" s="166"/>
      <c r="C31" s="167"/>
      <c r="D31" s="52" t="s">
        <v>11</v>
      </c>
      <c r="E31" s="76">
        <f t="shared" ref="E31:F31" si="13">+E32</f>
        <v>1985140.59</v>
      </c>
      <c r="F31" s="77">
        <f t="shared" si="13"/>
        <v>2467349</v>
      </c>
      <c r="G31" s="77">
        <f>+G32+G36+G35</f>
        <v>2608030</v>
      </c>
      <c r="H31" s="77">
        <f>+H32+H36+H35</f>
        <v>2838456</v>
      </c>
      <c r="I31" s="77">
        <f t="shared" si="10"/>
        <v>108.83525112824621</v>
      </c>
      <c r="J31" s="20"/>
      <c r="L31" s="20"/>
    </row>
    <row r="32" spans="1:12" x14ac:dyDescent="0.25">
      <c r="A32" s="171">
        <v>3</v>
      </c>
      <c r="B32" s="172"/>
      <c r="C32" s="173"/>
      <c r="D32" s="78" t="s">
        <v>14</v>
      </c>
      <c r="E32" s="79">
        <f>+E33+E34</f>
        <v>1985140.59</v>
      </c>
      <c r="F32" s="80">
        <f>+F33+F34</f>
        <v>2467349</v>
      </c>
      <c r="G32" s="80">
        <f>+G33+G34</f>
        <v>2586230</v>
      </c>
      <c r="H32" s="80">
        <f>+H33+H34</f>
        <v>2816656</v>
      </c>
      <c r="I32" s="77">
        <f t="shared" si="10"/>
        <v>108.9097257397834</v>
      </c>
      <c r="J32" s="20"/>
    </row>
    <row r="33" spans="1:10" x14ac:dyDescent="0.25">
      <c r="A33" s="174">
        <v>31</v>
      </c>
      <c r="B33" s="175"/>
      <c r="C33" s="176"/>
      <c r="D33" s="78" t="s">
        <v>15</v>
      </c>
      <c r="E33" s="79">
        <v>1924180.59</v>
      </c>
      <c r="F33" s="80">
        <v>2467349</v>
      </c>
      <c r="G33" s="80">
        <f>2608030-21800</f>
        <v>2586230</v>
      </c>
      <c r="H33" s="80">
        <v>2816656</v>
      </c>
      <c r="I33" s="77">
        <f t="shared" si="10"/>
        <v>108.9097257397834</v>
      </c>
      <c r="J33" s="20"/>
    </row>
    <row r="34" spans="1:10" x14ac:dyDescent="0.25">
      <c r="A34" s="174">
        <v>32</v>
      </c>
      <c r="B34" s="175"/>
      <c r="C34" s="176"/>
      <c r="D34" s="78" t="s">
        <v>26</v>
      </c>
      <c r="E34" s="79">
        <v>60960</v>
      </c>
      <c r="F34" s="80">
        <v>0</v>
      </c>
      <c r="G34" s="81">
        <v>0</v>
      </c>
      <c r="H34" s="81">
        <v>0</v>
      </c>
      <c r="I34" s="77">
        <v>0</v>
      </c>
    </row>
    <row r="35" spans="1:10" x14ac:dyDescent="0.25">
      <c r="A35" s="174">
        <v>34</v>
      </c>
      <c r="B35" s="175"/>
      <c r="C35" s="176"/>
      <c r="D35" s="78" t="s">
        <v>45</v>
      </c>
      <c r="E35" s="79">
        <v>0</v>
      </c>
      <c r="F35" s="80"/>
      <c r="G35" s="81">
        <f>3600+18200</f>
        <v>21800</v>
      </c>
      <c r="H35" s="81">
        <f>3600+18200</f>
        <v>21800</v>
      </c>
      <c r="I35" s="77">
        <f t="shared" si="10"/>
        <v>100</v>
      </c>
    </row>
    <row r="36" spans="1:10" ht="24" x14ac:dyDescent="0.25">
      <c r="A36" s="171">
        <v>5</v>
      </c>
      <c r="B36" s="172"/>
      <c r="C36" s="173"/>
      <c r="D36" s="78" t="s">
        <v>21</v>
      </c>
      <c r="E36" s="79">
        <f t="shared" ref="E36:H36" si="14">+E37</f>
        <v>0</v>
      </c>
      <c r="F36" s="81">
        <f t="shared" si="14"/>
        <v>0</v>
      </c>
      <c r="G36" s="81">
        <f t="shared" si="14"/>
        <v>0</v>
      </c>
      <c r="H36" s="81">
        <f t="shared" si="14"/>
        <v>0</v>
      </c>
      <c r="I36" s="77">
        <v>0</v>
      </c>
    </row>
    <row r="37" spans="1:10" ht="24" x14ac:dyDescent="0.25">
      <c r="A37" s="174">
        <v>54</v>
      </c>
      <c r="B37" s="175"/>
      <c r="C37" s="176"/>
      <c r="D37" s="78" t="s">
        <v>104</v>
      </c>
      <c r="E37" s="79">
        <v>0</v>
      </c>
      <c r="F37" s="80"/>
      <c r="G37" s="80">
        <v>0</v>
      </c>
      <c r="H37" s="80">
        <v>0</v>
      </c>
      <c r="I37" s="77">
        <v>0</v>
      </c>
    </row>
    <row r="38" spans="1:10" x14ac:dyDescent="0.25">
      <c r="A38" s="165" t="s">
        <v>56</v>
      </c>
      <c r="B38" s="166"/>
      <c r="C38" s="167"/>
      <c r="D38" s="52" t="s">
        <v>30</v>
      </c>
      <c r="E38" s="76">
        <f t="shared" ref="E38:H38" si="15">+E39</f>
        <v>152223.69</v>
      </c>
      <c r="F38" s="77">
        <f t="shared" si="15"/>
        <v>207364.49</v>
      </c>
      <c r="G38" s="77">
        <f t="shared" si="15"/>
        <v>232000</v>
      </c>
      <c r="H38" s="77">
        <f t="shared" si="15"/>
        <v>242520</v>
      </c>
      <c r="I38" s="77">
        <f t="shared" si="10"/>
        <v>104.5344827586207</v>
      </c>
    </row>
    <row r="39" spans="1:10" x14ac:dyDescent="0.25">
      <c r="A39" s="171">
        <v>3</v>
      </c>
      <c r="B39" s="172"/>
      <c r="C39" s="173"/>
      <c r="D39" s="78" t="s">
        <v>14</v>
      </c>
      <c r="E39" s="79">
        <f>+E40+E41+E42</f>
        <v>152223.69</v>
      </c>
      <c r="F39" s="79">
        <f t="shared" ref="F39:H39" si="16">+F40+F41+F42</f>
        <v>207364.49</v>
      </c>
      <c r="G39" s="79">
        <f t="shared" si="16"/>
        <v>232000</v>
      </c>
      <c r="H39" s="79">
        <f t="shared" si="16"/>
        <v>242520</v>
      </c>
      <c r="I39" s="77">
        <f t="shared" si="10"/>
        <v>104.5344827586207</v>
      </c>
    </row>
    <row r="40" spans="1:10" x14ac:dyDescent="0.25">
      <c r="A40" s="174">
        <v>32</v>
      </c>
      <c r="B40" s="175"/>
      <c r="C40" s="176"/>
      <c r="D40" s="78" t="s">
        <v>26</v>
      </c>
      <c r="E40" s="79">
        <v>152088.75</v>
      </c>
      <c r="F40" s="80">
        <v>207180.49</v>
      </c>
      <c r="G40" s="81">
        <v>231820</v>
      </c>
      <c r="H40" s="81">
        <v>242160</v>
      </c>
      <c r="I40" s="77">
        <f t="shared" si="10"/>
        <v>104.46035717366922</v>
      </c>
    </row>
    <row r="41" spans="1:10" x14ac:dyDescent="0.25">
      <c r="A41" s="174">
        <v>34</v>
      </c>
      <c r="B41" s="175"/>
      <c r="C41" s="176"/>
      <c r="D41" s="78" t="s">
        <v>45</v>
      </c>
      <c r="E41" s="79">
        <v>134.94</v>
      </c>
      <c r="F41" s="80">
        <v>184</v>
      </c>
      <c r="G41" s="81">
        <v>180</v>
      </c>
      <c r="H41" s="81">
        <v>180</v>
      </c>
      <c r="I41" s="77">
        <f t="shared" si="10"/>
        <v>100</v>
      </c>
    </row>
    <row r="42" spans="1:10" x14ac:dyDescent="0.25">
      <c r="A42" s="122">
        <v>38</v>
      </c>
      <c r="B42" s="123"/>
      <c r="C42" s="124"/>
      <c r="D42" s="121" t="s">
        <v>136</v>
      </c>
      <c r="E42" s="79">
        <v>0</v>
      </c>
      <c r="F42" s="80">
        <v>0</v>
      </c>
      <c r="G42" s="81">
        <v>0</v>
      </c>
      <c r="H42" s="81">
        <v>180</v>
      </c>
      <c r="I42" s="77">
        <v>0</v>
      </c>
    </row>
    <row r="43" spans="1:10" x14ac:dyDescent="0.25">
      <c r="A43" s="165" t="s">
        <v>147</v>
      </c>
      <c r="B43" s="166"/>
      <c r="C43" s="167"/>
      <c r="D43" s="82" t="s">
        <v>100</v>
      </c>
      <c r="E43" s="76">
        <f t="shared" ref="E43:H44" si="17">+E44</f>
        <v>25000</v>
      </c>
      <c r="F43" s="77">
        <f t="shared" si="17"/>
        <v>10000</v>
      </c>
      <c r="G43" s="83">
        <f t="shared" si="17"/>
        <v>10000</v>
      </c>
      <c r="H43" s="83">
        <f t="shared" si="17"/>
        <v>18000</v>
      </c>
      <c r="I43" s="77">
        <f t="shared" si="10"/>
        <v>180</v>
      </c>
    </row>
    <row r="44" spans="1:10" x14ac:dyDescent="0.25">
      <c r="A44" s="171">
        <v>3</v>
      </c>
      <c r="B44" s="172"/>
      <c r="C44" s="173"/>
      <c r="D44" s="78" t="s">
        <v>14</v>
      </c>
      <c r="E44" s="79">
        <f t="shared" si="17"/>
        <v>25000</v>
      </c>
      <c r="F44" s="80">
        <f t="shared" si="17"/>
        <v>10000</v>
      </c>
      <c r="G44" s="81">
        <f>+G45</f>
        <v>10000</v>
      </c>
      <c r="H44" s="81">
        <f>+H45</f>
        <v>18000</v>
      </c>
      <c r="I44" s="77">
        <f t="shared" si="10"/>
        <v>180</v>
      </c>
    </row>
    <row r="45" spans="1:10" x14ac:dyDescent="0.25">
      <c r="A45" s="174">
        <v>32</v>
      </c>
      <c r="B45" s="175"/>
      <c r="C45" s="176"/>
      <c r="D45" s="78" t="s">
        <v>26</v>
      </c>
      <c r="E45" s="79">
        <v>25000</v>
      </c>
      <c r="F45" s="80">
        <v>10000</v>
      </c>
      <c r="G45" s="81">
        <v>10000</v>
      </c>
      <c r="H45" s="81">
        <v>18000</v>
      </c>
      <c r="I45" s="77">
        <f t="shared" si="10"/>
        <v>180</v>
      </c>
    </row>
    <row r="46" spans="1:10" ht="15" customHeight="1" x14ac:dyDescent="0.25">
      <c r="A46" s="165" t="s">
        <v>101</v>
      </c>
      <c r="B46" s="166"/>
      <c r="C46" s="167"/>
      <c r="D46" s="82" t="s">
        <v>102</v>
      </c>
      <c r="E46" s="76">
        <f t="shared" ref="E46:H47" si="18">+E47</f>
        <v>0</v>
      </c>
      <c r="F46" s="77">
        <f t="shared" si="18"/>
        <v>2500</v>
      </c>
      <c r="G46" s="84">
        <f t="shared" si="18"/>
        <v>1500</v>
      </c>
      <c r="H46" s="84">
        <f t="shared" si="18"/>
        <v>1500</v>
      </c>
      <c r="I46" s="77">
        <f t="shared" si="10"/>
        <v>100</v>
      </c>
    </row>
    <row r="47" spans="1:10" x14ac:dyDescent="0.25">
      <c r="A47" s="171">
        <v>3</v>
      </c>
      <c r="B47" s="172"/>
      <c r="C47" s="173"/>
      <c r="D47" s="78" t="s">
        <v>14</v>
      </c>
      <c r="E47" s="79">
        <f t="shared" si="18"/>
        <v>0</v>
      </c>
      <c r="F47" s="80">
        <f t="shared" si="18"/>
        <v>2500</v>
      </c>
      <c r="G47" s="85">
        <f t="shared" si="18"/>
        <v>1500</v>
      </c>
      <c r="H47" s="85">
        <f t="shared" si="18"/>
        <v>1500</v>
      </c>
      <c r="I47" s="77">
        <f t="shared" si="10"/>
        <v>100</v>
      </c>
    </row>
    <row r="48" spans="1:10" x14ac:dyDescent="0.25">
      <c r="A48" s="174">
        <v>32</v>
      </c>
      <c r="B48" s="175"/>
      <c r="C48" s="176"/>
      <c r="D48" s="78" t="s">
        <v>26</v>
      </c>
      <c r="E48" s="79">
        <v>0</v>
      </c>
      <c r="F48" s="80">
        <v>2500</v>
      </c>
      <c r="G48" s="81">
        <v>1500</v>
      </c>
      <c r="H48" s="81">
        <v>1500</v>
      </c>
      <c r="I48" s="77">
        <f t="shared" si="10"/>
        <v>100</v>
      </c>
    </row>
    <row r="49" spans="1:9" ht="15" customHeight="1" x14ac:dyDescent="0.25">
      <c r="A49" s="165" t="s">
        <v>75</v>
      </c>
      <c r="B49" s="166"/>
      <c r="C49" s="167"/>
      <c r="D49" s="52" t="s">
        <v>42</v>
      </c>
      <c r="E49" s="76">
        <f t="shared" ref="E49:H50" si="19">+E50</f>
        <v>0</v>
      </c>
      <c r="F49" s="77">
        <f t="shared" si="19"/>
        <v>20000</v>
      </c>
      <c r="G49" s="77">
        <f t="shared" si="19"/>
        <v>0</v>
      </c>
      <c r="H49" s="77">
        <f t="shared" si="19"/>
        <v>0</v>
      </c>
      <c r="I49" s="77">
        <v>0</v>
      </c>
    </row>
    <row r="50" spans="1:9" x14ac:dyDescent="0.25">
      <c r="A50" s="171">
        <v>3</v>
      </c>
      <c r="B50" s="172"/>
      <c r="C50" s="173"/>
      <c r="D50" s="78" t="s">
        <v>14</v>
      </c>
      <c r="E50" s="79">
        <f t="shared" si="19"/>
        <v>0</v>
      </c>
      <c r="F50" s="80">
        <f t="shared" si="19"/>
        <v>20000</v>
      </c>
      <c r="G50" s="80">
        <f t="shared" si="19"/>
        <v>0</v>
      </c>
      <c r="H50" s="80">
        <f t="shared" si="19"/>
        <v>0</v>
      </c>
      <c r="I50" s="77">
        <v>0</v>
      </c>
    </row>
    <row r="51" spans="1:9" x14ac:dyDescent="0.25">
      <c r="A51" s="174">
        <v>32</v>
      </c>
      <c r="B51" s="175"/>
      <c r="C51" s="176"/>
      <c r="D51" s="78" t="s">
        <v>26</v>
      </c>
      <c r="E51" s="79">
        <v>0</v>
      </c>
      <c r="F51" s="80">
        <v>20000</v>
      </c>
      <c r="G51" s="80">
        <v>0</v>
      </c>
      <c r="H51" s="80">
        <v>0</v>
      </c>
      <c r="I51" s="77">
        <v>0</v>
      </c>
    </row>
    <row r="52" spans="1:9" ht="15" customHeight="1" x14ac:dyDescent="0.25">
      <c r="A52" s="165" t="s">
        <v>137</v>
      </c>
      <c r="B52" s="166"/>
      <c r="C52" s="167"/>
      <c r="D52" s="52" t="s">
        <v>55</v>
      </c>
      <c r="E52" s="76">
        <f t="shared" ref="E52:H62" si="20">+E53</f>
        <v>55000</v>
      </c>
      <c r="F52" s="77">
        <f t="shared" si="20"/>
        <v>3614.54</v>
      </c>
      <c r="G52" s="83">
        <f t="shared" si="20"/>
        <v>0</v>
      </c>
      <c r="H52" s="83">
        <f t="shared" si="20"/>
        <v>95189.73</v>
      </c>
      <c r="I52" s="77">
        <v>0</v>
      </c>
    </row>
    <row r="53" spans="1:9" x14ac:dyDescent="0.25">
      <c r="A53" s="171">
        <v>3</v>
      </c>
      <c r="B53" s="172"/>
      <c r="C53" s="173"/>
      <c r="D53" s="78" t="s">
        <v>14</v>
      </c>
      <c r="E53" s="79">
        <f t="shared" si="20"/>
        <v>55000</v>
      </c>
      <c r="F53" s="80">
        <f t="shared" si="20"/>
        <v>3614.54</v>
      </c>
      <c r="G53" s="81">
        <f t="shared" si="20"/>
        <v>0</v>
      </c>
      <c r="H53" s="81">
        <f t="shared" si="20"/>
        <v>95189.73</v>
      </c>
      <c r="I53" s="77">
        <v>0</v>
      </c>
    </row>
    <row r="54" spans="1:9" x14ac:dyDescent="0.25">
      <c r="A54" s="174">
        <v>32</v>
      </c>
      <c r="B54" s="175"/>
      <c r="C54" s="176"/>
      <c r="D54" s="78" t="s">
        <v>26</v>
      </c>
      <c r="E54" s="79">
        <v>55000</v>
      </c>
      <c r="F54" s="80">
        <v>3614.54</v>
      </c>
      <c r="G54" s="81">
        <v>0</v>
      </c>
      <c r="H54" s="81">
        <f>128456.48-7884.76-381.99-25000</f>
        <v>95189.73</v>
      </c>
      <c r="I54" s="77">
        <v>0</v>
      </c>
    </row>
    <row r="55" spans="1:9" ht="15" customHeight="1" x14ac:dyDescent="0.25">
      <c r="A55" s="165" t="s">
        <v>82</v>
      </c>
      <c r="B55" s="166"/>
      <c r="C55" s="167"/>
      <c r="D55" s="52" t="s">
        <v>83</v>
      </c>
      <c r="E55" s="76">
        <f t="shared" si="20"/>
        <v>0</v>
      </c>
      <c r="F55" s="77">
        <f t="shared" si="20"/>
        <v>4051.27</v>
      </c>
      <c r="G55" s="83">
        <f t="shared" si="20"/>
        <v>0</v>
      </c>
      <c r="H55" s="83">
        <f t="shared" si="20"/>
        <v>7884.76</v>
      </c>
      <c r="I55" s="77">
        <v>0</v>
      </c>
    </row>
    <row r="56" spans="1:9" x14ac:dyDescent="0.25">
      <c r="A56" s="171">
        <v>3</v>
      </c>
      <c r="B56" s="172"/>
      <c r="C56" s="173"/>
      <c r="D56" s="78" t="s">
        <v>14</v>
      </c>
      <c r="E56" s="79">
        <f t="shared" si="20"/>
        <v>0</v>
      </c>
      <c r="F56" s="80">
        <f t="shared" si="20"/>
        <v>4051.27</v>
      </c>
      <c r="G56" s="81">
        <f t="shared" si="20"/>
        <v>0</v>
      </c>
      <c r="H56" s="81">
        <f t="shared" si="20"/>
        <v>7884.76</v>
      </c>
      <c r="I56" s="77">
        <v>0</v>
      </c>
    </row>
    <row r="57" spans="1:9" x14ac:dyDescent="0.25">
      <c r="A57" s="174">
        <v>32</v>
      </c>
      <c r="B57" s="175"/>
      <c r="C57" s="176"/>
      <c r="D57" s="78" t="s">
        <v>26</v>
      </c>
      <c r="E57" s="79">
        <v>0</v>
      </c>
      <c r="F57" s="80">
        <v>4051.27</v>
      </c>
      <c r="G57" s="81">
        <v>0</v>
      </c>
      <c r="H57" s="81">
        <v>7884.76</v>
      </c>
      <c r="I57" s="77">
        <v>0</v>
      </c>
    </row>
    <row r="58" spans="1:9" ht="15" customHeight="1" x14ac:dyDescent="0.25">
      <c r="A58" s="165" t="s">
        <v>138</v>
      </c>
      <c r="B58" s="166"/>
      <c r="C58" s="167"/>
      <c r="D58" s="125" t="s">
        <v>140</v>
      </c>
      <c r="E58" s="76">
        <f t="shared" si="20"/>
        <v>55000</v>
      </c>
      <c r="F58" s="77">
        <f t="shared" si="20"/>
        <v>3614.54</v>
      </c>
      <c r="G58" s="83">
        <f t="shared" si="20"/>
        <v>0</v>
      </c>
      <c r="H58" s="83">
        <f t="shared" si="20"/>
        <v>381.99</v>
      </c>
      <c r="I58" s="77">
        <v>0</v>
      </c>
    </row>
    <row r="59" spans="1:9" x14ac:dyDescent="0.25">
      <c r="A59" s="171">
        <v>3</v>
      </c>
      <c r="B59" s="172"/>
      <c r="C59" s="173"/>
      <c r="D59" s="121" t="s">
        <v>14</v>
      </c>
      <c r="E59" s="79">
        <f t="shared" si="20"/>
        <v>55000</v>
      </c>
      <c r="F59" s="80">
        <f t="shared" si="20"/>
        <v>3614.54</v>
      </c>
      <c r="G59" s="81">
        <f t="shared" si="20"/>
        <v>0</v>
      </c>
      <c r="H59" s="81">
        <f t="shared" si="20"/>
        <v>381.99</v>
      </c>
      <c r="I59" s="77">
        <v>0</v>
      </c>
    </row>
    <row r="60" spans="1:9" x14ac:dyDescent="0.25">
      <c r="A60" s="174">
        <v>32</v>
      </c>
      <c r="B60" s="175"/>
      <c r="C60" s="176"/>
      <c r="D60" s="121" t="s">
        <v>26</v>
      </c>
      <c r="E60" s="79">
        <v>55000</v>
      </c>
      <c r="F60" s="80">
        <v>3614.54</v>
      </c>
      <c r="G60" s="81">
        <v>0</v>
      </c>
      <c r="H60" s="81">
        <v>381.99</v>
      </c>
      <c r="I60" s="77">
        <v>0</v>
      </c>
    </row>
    <row r="61" spans="1:9" ht="15" customHeight="1" x14ac:dyDescent="0.25">
      <c r="A61" s="165" t="s">
        <v>139</v>
      </c>
      <c r="B61" s="166"/>
      <c r="C61" s="167"/>
      <c r="D61" s="125" t="s">
        <v>141</v>
      </c>
      <c r="E61" s="76">
        <f t="shared" si="20"/>
        <v>0</v>
      </c>
      <c r="F61" s="77">
        <f t="shared" si="20"/>
        <v>4051.27</v>
      </c>
      <c r="G61" s="83">
        <f t="shared" si="20"/>
        <v>0</v>
      </c>
      <c r="H61" s="83">
        <f t="shared" si="20"/>
        <v>25000</v>
      </c>
      <c r="I61" s="77">
        <v>0</v>
      </c>
    </row>
    <row r="62" spans="1:9" x14ac:dyDescent="0.25">
      <c r="A62" s="171">
        <v>3</v>
      </c>
      <c r="B62" s="172"/>
      <c r="C62" s="173"/>
      <c r="D62" s="121" t="s">
        <v>14</v>
      </c>
      <c r="E62" s="79">
        <f t="shared" si="20"/>
        <v>0</v>
      </c>
      <c r="F62" s="80">
        <f t="shared" si="20"/>
        <v>4051.27</v>
      </c>
      <c r="G62" s="81">
        <f t="shared" si="20"/>
        <v>0</v>
      </c>
      <c r="H62" s="81">
        <f t="shared" si="20"/>
        <v>25000</v>
      </c>
      <c r="I62" s="77">
        <v>0</v>
      </c>
    </row>
    <row r="63" spans="1:9" x14ac:dyDescent="0.25">
      <c r="A63" s="174">
        <v>32</v>
      </c>
      <c r="B63" s="175"/>
      <c r="C63" s="176"/>
      <c r="D63" s="121" t="s">
        <v>26</v>
      </c>
      <c r="E63" s="79">
        <v>0</v>
      </c>
      <c r="F63" s="80">
        <v>4051.27</v>
      </c>
      <c r="G63" s="81">
        <v>0</v>
      </c>
      <c r="H63" s="81">
        <v>25000</v>
      </c>
      <c r="I63" s="77">
        <v>0</v>
      </c>
    </row>
    <row r="64" spans="1:9" ht="26.25" customHeight="1" x14ac:dyDescent="0.25">
      <c r="A64" s="168" t="s">
        <v>150</v>
      </c>
      <c r="B64" s="169"/>
      <c r="C64" s="170"/>
      <c r="D64" s="75" t="s">
        <v>58</v>
      </c>
      <c r="E64" s="76">
        <f>+E65+E69+E76+E79+E73</f>
        <v>321615.80000000005</v>
      </c>
      <c r="F64" s="76">
        <f>+F65+F69+F76+F79+F73+F82</f>
        <v>116400</v>
      </c>
      <c r="G64" s="76">
        <f>+G65+G69+G76+G79+G82+G73</f>
        <v>138000</v>
      </c>
      <c r="H64" s="76">
        <f>+H65+H69+H76+H79+H82+H73</f>
        <v>191000</v>
      </c>
      <c r="I64" s="77">
        <f t="shared" si="10"/>
        <v>138.40579710144928</v>
      </c>
    </row>
    <row r="65" spans="1:9" ht="15" customHeight="1" x14ac:dyDescent="0.25">
      <c r="A65" s="165" t="s">
        <v>56</v>
      </c>
      <c r="B65" s="166"/>
      <c r="C65" s="167"/>
      <c r="D65" s="52" t="s">
        <v>30</v>
      </c>
      <c r="E65" s="76">
        <f t="shared" ref="E65:H65" si="21">+E66</f>
        <v>15414.43</v>
      </c>
      <c r="F65" s="77">
        <f t="shared" si="21"/>
        <v>44600</v>
      </c>
      <c r="G65" s="83">
        <f t="shared" si="21"/>
        <v>38000</v>
      </c>
      <c r="H65" s="83">
        <f t="shared" si="21"/>
        <v>37800</v>
      </c>
      <c r="I65" s="77">
        <f t="shared" si="10"/>
        <v>99.473684210526315</v>
      </c>
    </row>
    <row r="66" spans="1:9" ht="24" x14ac:dyDescent="0.25">
      <c r="A66" s="171">
        <v>4</v>
      </c>
      <c r="B66" s="172"/>
      <c r="C66" s="173"/>
      <c r="D66" s="78" t="s">
        <v>16</v>
      </c>
      <c r="E66" s="79">
        <f>+E68</f>
        <v>15414.43</v>
      </c>
      <c r="F66" s="81">
        <f>+F68+F67</f>
        <v>44600</v>
      </c>
      <c r="G66" s="81">
        <f>+G68+G67</f>
        <v>38000</v>
      </c>
      <c r="H66" s="81">
        <f>+H68+H67</f>
        <v>37800</v>
      </c>
      <c r="I66" s="77">
        <f t="shared" si="10"/>
        <v>99.473684210526315</v>
      </c>
    </row>
    <row r="67" spans="1:9" ht="24" x14ac:dyDescent="0.25">
      <c r="A67" s="159">
        <v>41</v>
      </c>
      <c r="B67" s="160"/>
      <c r="C67" s="161"/>
      <c r="D67" s="86" t="s">
        <v>60</v>
      </c>
      <c r="E67" s="79">
        <v>0</v>
      </c>
      <c r="F67" s="80">
        <v>2000</v>
      </c>
      <c r="G67" s="81">
        <v>0</v>
      </c>
      <c r="H67" s="81">
        <v>0</v>
      </c>
      <c r="I67" s="77">
        <v>0</v>
      </c>
    </row>
    <row r="68" spans="1:9" ht="24" x14ac:dyDescent="0.25">
      <c r="A68" s="174">
        <v>42</v>
      </c>
      <c r="B68" s="175"/>
      <c r="C68" s="176"/>
      <c r="D68" s="78" t="s">
        <v>36</v>
      </c>
      <c r="E68" s="79">
        <v>15414.43</v>
      </c>
      <c r="F68" s="80">
        <v>42600</v>
      </c>
      <c r="G68" s="81">
        <v>38000</v>
      </c>
      <c r="H68" s="81">
        <v>37800</v>
      </c>
      <c r="I68" s="77">
        <f t="shared" si="10"/>
        <v>99.473684210526315</v>
      </c>
    </row>
    <row r="69" spans="1:9" ht="15" customHeight="1" x14ac:dyDescent="0.25">
      <c r="A69" s="165" t="s">
        <v>137</v>
      </c>
      <c r="B69" s="166"/>
      <c r="C69" s="167"/>
      <c r="D69" s="52" t="s">
        <v>55</v>
      </c>
      <c r="E69" s="76">
        <f>+E70</f>
        <v>64250.080000000002</v>
      </c>
      <c r="F69" s="77">
        <f t="shared" ref="F69" si="22">+F70</f>
        <v>71600</v>
      </c>
      <c r="G69" s="77">
        <f>+G70</f>
        <v>0</v>
      </c>
      <c r="H69" s="77">
        <f>+H70</f>
        <v>53000</v>
      </c>
      <c r="I69" s="77">
        <v>0</v>
      </c>
    </row>
    <row r="70" spans="1:9" ht="24" x14ac:dyDescent="0.25">
      <c r="A70" s="171">
        <v>4</v>
      </c>
      <c r="B70" s="172"/>
      <c r="C70" s="173"/>
      <c r="D70" s="78" t="s">
        <v>16</v>
      </c>
      <c r="E70" s="79">
        <f>+E72+E71</f>
        <v>64250.080000000002</v>
      </c>
      <c r="F70" s="80">
        <f>+F71+F72</f>
        <v>71600</v>
      </c>
      <c r="G70" s="80">
        <f>+G72+G71</f>
        <v>0</v>
      </c>
      <c r="H70" s="80">
        <f>+H72+H71</f>
        <v>53000</v>
      </c>
      <c r="I70" s="77">
        <v>0</v>
      </c>
    </row>
    <row r="71" spans="1:9" ht="24" x14ac:dyDescent="0.25">
      <c r="A71" s="159">
        <v>41</v>
      </c>
      <c r="B71" s="160"/>
      <c r="C71" s="161"/>
      <c r="D71" s="86" t="s">
        <v>60</v>
      </c>
      <c r="E71" s="85">
        <v>44135</v>
      </c>
      <c r="F71" s="81">
        <v>13500</v>
      </c>
      <c r="G71" s="81">
        <v>0</v>
      </c>
      <c r="H71" s="81">
        <v>28000</v>
      </c>
      <c r="I71" s="77">
        <v>0</v>
      </c>
    </row>
    <row r="72" spans="1:9" ht="24" x14ac:dyDescent="0.25">
      <c r="A72" s="174">
        <v>42</v>
      </c>
      <c r="B72" s="175"/>
      <c r="C72" s="176"/>
      <c r="D72" s="78" t="s">
        <v>36</v>
      </c>
      <c r="E72" s="79">
        <v>20115.080000000002</v>
      </c>
      <c r="F72" s="80">
        <v>58100</v>
      </c>
      <c r="G72" s="80">
        <v>0</v>
      </c>
      <c r="H72" s="80">
        <v>25000</v>
      </c>
      <c r="I72" s="77">
        <v>0</v>
      </c>
    </row>
    <row r="73" spans="1:9" ht="15" customHeight="1" x14ac:dyDescent="0.25">
      <c r="A73" s="165" t="s">
        <v>75</v>
      </c>
      <c r="B73" s="166"/>
      <c r="C73" s="167"/>
      <c r="D73" s="52" t="s">
        <v>42</v>
      </c>
      <c r="E73" s="76">
        <f t="shared" ref="E73:H74" si="23">+E74</f>
        <v>30175</v>
      </c>
      <c r="F73" s="77">
        <f t="shared" si="23"/>
        <v>0</v>
      </c>
      <c r="G73" s="77">
        <f t="shared" si="23"/>
        <v>100000</v>
      </c>
      <c r="H73" s="77">
        <f t="shared" si="23"/>
        <v>100000</v>
      </c>
      <c r="I73" s="77">
        <f t="shared" si="10"/>
        <v>100</v>
      </c>
    </row>
    <row r="74" spans="1:9" ht="24" x14ac:dyDescent="0.25">
      <c r="A74" s="171">
        <v>4</v>
      </c>
      <c r="B74" s="172"/>
      <c r="C74" s="173"/>
      <c r="D74" s="78" t="s">
        <v>16</v>
      </c>
      <c r="E74" s="79">
        <f t="shared" si="23"/>
        <v>30175</v>
      </c>
      <c r="F74" s="80">
        <f t="shared" si="23"/>
        <v>0</v>
      </c>
      <c r="G74" s="80">
        <f t="shared" si="23"/>
        <v>100000</v>
      </c>
      <c r="H74" s="80">
        <f t="shared" si="23"/>
        <v>100000</v>
      </c>
      <c r="I74" s="77">
        <f t="shared" si="10"/>
        <v>100</v>
      </c>
    </row>
    <row r="75" spans="1:9" ht="24" x14ac:dyDescent="0.25">
      <c r="A75" s="174">
        <v>42</v>
      </c>
      <c r="B75" s="175"/>
      <c r="C75" s="176"/>
      <c r="D75" s="78" t="s">
        <v>36</v>
      </c>
      <c r="E75" s="79">
        <v>30175</v>
      </c>
      <c r="F75" s="80">
        <v>0</v>
      </c>
      <c r="G75" s="80">
        <v>100000</v>
      </c>
      <c r="H75" s="80">
        <v>100000</v>
      </c>
      <c r="I75" s="77">
        <f t="shared" si="10"/>
        <v>100</v>
      </c>
    </row>
    <row r="76" spans="1:9" ht="15" customHeight="1" x14ac:dyDescent="0.25">
      <c r="A76" s="165" t="s">
        <v>101</v>
      </c>
      <c r="B76" s="166"/>
      <c r="C76" s="167"/>
      <c r="D76" s="82" t="s">
        <v>102</v>
      </c>
      <c r="E76" s="76">
        <f t="shared" ref="E76:H77" si="24">+E77</f>
        <v>0</v>
      </c>
      <c r="F76" s="77">
        <f t="shared" si="24"/>
        <v>0</v>
      </c>
      <c r="G76" s="84">
        <f t="shared" si="24"/>
        <v>0</v>
      </c>
      <c r="H76" s="84">
        <f t="shared" si="24"/>
        <v>0</v>
      </c>
      <c r="I76" s="77">
        <v>0</v>
      </c>
    </row>
    <row r="77" spans="1:9" ht="24" x14ac:dyDescent="0.25">
      <c r="A77" s="171">
        <v>4</v>
      </c>
      <c r="B77" s="172"/>
      <c r="C77" s="173"/>
      <c r="D77" s="78" t="s">
        <v>16</v>
      </c>
      <c r="E77" s="79">
        <f t="shared" si="24"/>
        <v>0</v>
      </c>
      <c r="F77" s="80">
        <f t="shared" si="24"/>
        <v>0</v>
      </c>
      <c r="G77" s="85">
        <f t="shared" si="24"/>
        <v>0</v>
      </c>
      <c r="H77" s="85">
        <f t="shared" si="24"/>
        <v>0</v>
      </c>
      <c r="I77" s="77">
        <v>0</v>
      </c>
    </row>
    <row r="78" spans="1:9" ht="24" x14ac:dyDescent="0.25">
      <c r="A78" s="174">
        <v>42</v>
      </c>
      <c r="B78" s="175"/>
      <c r="C78" s="176"/>
      <c r="D78" s="78" t="s">
        <v>36</v>
      </c>
      <c r="E78" s="79">
        <v>0</v>
      </c>
      <c r="F78" s="80">
        <v>0</v>
      </c>
      <c r="G78" s="81">
        <v>0</v>
      </c>
      <c r="H78" s="81">
        <v>0</v>
      </c>
      <c r="I78" s="77">
        <v>0</v>
      </c>
    </row>
    <row r="79" spans="1:9" ht="15" customHeight="1" x14ac:dyDescent="0.25">
      <c r="A79" s="177" t="s">
        <v>51</v>
      </c>
      <c r="B79" s="178"/>
      <c r="C79" s="179"/>
      <c r="D79" s="87" t="s">
        <v>11</v>
      </c>
      <c r="E79" s="84">
        <f>+E80</f>
        <v>211776.29</v>
      </c>
      <c r="F79" s="83">
        <f>+F80</f>
        <v>0</v>
      </c>
      <c r="G79" s="83">
        <f t="shared" ref="G79:H83" si="25">+G80</f>
        <v>0</v>
      </c>
      <c r="H79" s="83">
        <f t="shared" si="25"/>
        <v>0</v>
      </c>
      <c r="I79" s="77">
        <v>0</v>
      </c>
    </row>
    <row r="80" spans="1:9" ht="24" x14ac:dyDescent="0.25">
      <c r="A80" s="162">
        <v>4</v>
      </c>
      <c r="B80" s="163"/>
      <c r="C80" s="164"/>
      <c r="D80" s="86" t="s">
        <v>16</v>
      </c>
      <c r="E80" s="85">
        <f>+E81</f>
        <v>211776.29</v>
      </c>
      <c r="F80" s="81">
        <f>+F81</f>
        <v>0</v>
      </c>
      <c r="G80" s="81">
        <f t="shared" si="25"/>
        <v>0</v>
      </c>
      <c r="H80" s="81">
        <f t="shared" si="25"/>
        <v>0</v>
      </c>
      <c r="I80" s="77">
        <v>0</v>
      </c>
    </row>
    <row r="81" spans="1:9" ht="24" x14ac:dyDescent="0.25">
      <c r="A81" s="159">
        <v>41</v>
      </c>
      <c r="B81" s="160"/>
      <c r="C81" s="161"/>
      <c r="D81" s="86" t="s">
        <v>60</v>
      </c>
      <c r="E81" s="85">
        <v>211776.29</v>
      </c>
      <c r="F81" s="81">
        <v>0</v>
      </c>
      <c r="G81" s="81">
        <v>0</v>
      </c>
      <c r="H81" s="81">
        <v>0</v>
      </c>
      <c r="I81" s="77">
        <v>0</v>
      </c>
    </row>
    <row r="82" spans="1:9" ht="21.75" customHeight="1" x14ac:dyDescent="0.25">
      <c r="A82" s="177" t="s">
        <v>144</v>
      </c>
      <c r="B82" s="178"/>
      <c r="C82" s="179"/>
      <c r="D82" s="67" t="s">
        <v>12</v>
      </c>
      <c r="E82" s="84">
        <f>+E83</f>
        <v>0</v>
      </c>
      <c r="F82" s="83">
        <f>+F83</f>
        <v>200</v>
      </c>
      <c r="G82" s="83">
        <f t="shared" si="25"/>
        <v>0</v>
      </c>
      <c r="H82" s="83">
        <f t="shared" si="25"/>
        <v>200</v>
      </c>
      <c r="I82" s="77">
        <v>0</v>
      </c>
    </row>
    <row r="83" spans="1:9" ht="24" x14ac:dyDescent="0.25">
      <c r="A83" s="162">
        <v>4</v>
      </c>
      <c r="B83" s="163"/>
      <c r="C83" s="164"/>
      <c r="D83" s="86" t="s">
        <v>16</v>
      </c>
      <c r="E83" s="85">
        <f>+E84</f>
        <v>0</v>
      </c>
      <c r="F83" s="81">
        <f>+F84</f>
        <v>200</v>
      </c>
      <c r="G83" s="81">
        <f t="shared" si="25"/>
        <v>0</v>
      </c>
      <c r="H83" s="81">
        <f t="shared" si="25"/>
        <v>200</v>
      </c>
      <c r="I83" s="77">
        <v>0</v>
      </c>
    </row>
    <row r="84" spans="1:9" ht="24" x14ac:dyDescent="0.25">
      <c r="A84" s="174">
        <v>42</v>
      </c>
      <c r="B84" s="175"/>
      <c r="C84" s="176"/>
      <c r="D84" s="78" t="s">
        <v>36</v>
      </c>
      <c r="E84" s="85">
        <v>0</v>
      </c>
      <c r="F84" s="81">
        <v>200</v>
      </c>
      <c r="G84" s="81">
        <v>0</v>
      </c>
      <c r="H84" s="81">
        <v>200</v>
      </c>
      <c r="I84" s="77">
        <v>0</v>
      </c>
    </row>
    <row r="85" spans="1:9" ht="26.25" customHeight="1" x14ac:dyDescent="0.25">
      <c r="A85" s="168" t="s">
        <v>151</v>
      </c>
      <c r="B85" s="169"/>
      <c r="C85" s="170"/>
      <c r="D85" s="75" t="s">
        <v>103</v>
      </c>
      <c r="E85" s="76">
        <f>+E86</f>
        <v>0</v>
      </c>
      <c r="F85" s="76">
        <f>+F86</f>
        <v>0</v>
      </c>
      <c r="G85" s="76">
        <f>+G86</f>
        <v>1800000</v>
      </c>
      <c r="H85" s="76">
        <f>+H86</f>
        <v>1800000</v>
      </c>
      <c r="I85" s="77">
        <f t="shared" ref="I85:I88" si="26">+H85/G85*100</f>
        <v>100</v>
      </c>
    </row>
    <row r="86" spans="1:9" ht="21" customHeight="1" x14ac:dyDescent="0.25">
      <c r="A86" s="165" t="s">
        <v>105</v>
      </c>
      <c r="B86" s="166"/>
      <c r="C86" s="167"/>
      <c r="D86" s="52" t="s">
        <v>28</v>
      </c>
      <c r="E86" s="76">
        <f t="shared" ref="E86:H87" si="27">+E87</f>
        <v>0</v>
      </c>
      <c r="F86" s="77">
        <f t="shared" si="27"/>
        <v>0</v>
      </c>
      <c r="G86" s="77">
        <f t="shared" si="27"/>
        <v>1800000</v>
      </c>
      <c r="H86" s="77">
        <f t="shared" si="27"/>
        <v>1800000</v>
      </c>
      <c r="I86" s="77">
        <f t="shared" si="26"/>
        <v>100</v>
      </c>
    </row>
    <row r="87" spans="1:9" ht="24" x14ac:dyDescent="0.25">
      <c r="A87" s="171">
        <v>4</v>
      </c>
      <c r="B87" s="172"/>
      <c r="C87" s="173"/>
      <c r="D87" s="78" t="s">
        <v>16</v>
      </c>
      <c r="E87" s="79">
        <f t="shared" si="27"/>
        <v>0</v>
      </c>
      <c r="F87" s="80">
        <f t="shared" si="27"/>
        <v>0</v>
      </c>
      <c r="G87" s="80">
        <f t="shared" si="27"/>
        <v>1800000</v>
      </c>
      <c r="H87" s="80">
        <f t="shared" si="27"/>
        <v>1800000</v>
      </c>
      <c r="I87" s="77">
        <f t="shared" si="26"/>
        <v>100</v>
      </c>
    </row>
    <row r="88" spans="1:9" ht="24" x14ac:dyDescent="0.25">
      <c r="A88" s="174">
        <v>42</v>
      </c>
      <c r="B88" s="175"/>
      <c r="C88" s="176"/>
      <c r="D88" s="78" t="s">
        <v>36</v>
      </c>
      <c r="E88" s="79"/>
      <c r="F88" s="80"/>
      <c r="G88" s="80">
        <v>1800000</v>
      </c>
      <c r="H88" s="80">
        <v>1800000</v>
      </c>
      <c r="I88" s="77">
        <f t="shared" si="26"/>
        <v>100</v>
      </c>
    </row>
    <row r="89" spans="1:9" x14ac:dyDescent="0.25">
      <c r="E89" s="20"/>
      <c r="F89" s="20"/>
    </row>
    <row r="90" spans="1:9" x14ac:dyDescent="0.25">
      <c r="E90" s="20"/>
      <c r="F90" s="20"/>
      <c r="H90" s="20"/>
    </row>
    <row r="91" spans="1:9" x14ac:dyDescent="0.25">
      <c r="E91" s="20"/>
      <c r="F91" s="20"/>
    </row>
    <row r="92" spans="1:9" x14ac:dyDescent="0.25">
      <c r="E92" s="20"/>
      <c r="F92" s="20"/>
    </row>
    <row r="93" spans="1:9" x14ac:dyDescent="0.25">
      <c r="E93" s="20"/>
      <c r="F93" s="20"/>
    </row>
    <row r="94" spans="1:9" x14ac:dyDescent="0.25">
      <c r="E94" s="20"/>
      <c r="F94" s="20"/>
    </row>
    <row r="95" spans="1:9" x14ac:dyDescent="0.25">
      <c r="E95" s="20"/>
      <c r="F95" s="20"/>
    </row>
    <row r="96" spans="1:9" x14ac:dyDescent="0.25">
      <c r="E96" s="20"/>
      <c r="F96" s="20"/>
    </row>
    <row r="97" spans="5:6" x14ac:dyDescent="0.25">
      <c r="E97" s="20"/>
      <c r="F97" s="20"/>
    </row>
    <row r="98" spans="5:6" x14ac:dyDescent="0.25">
      <c r="E98" s="20"/>
      <c r="F98" s="20"/>
    </row>
    <row r="99" spans="5:6" x14ac:dyDescent="0.25">
      <c r="E99" s="20"/>
      <c r="F99" s="20"/>
    </row>
    <row r="100" spans="5:6" x14ac:dyDescent="0.25">
      <c r="E100" s="20"/>
      <c r="F100" s="20"/>
    </row>
    <row r="101" spans="5:6" x14ac:dyDescent="0.25">
      <c r="E101" s="20"/>
      <c r="F101" s="20"/>
    </row>
    <row r="102" spans="5:6" x14ac:dyDescent="0.25">
      <c r="E102" s="20"/>
      <c r="F102" s="20"/>
    </row>
    <row r="103" spans="5:6" x14ac:dyDescent="0.25">
      <c r="E103" s="20"/>
    </row>
    <row r="104" spans="5:6" x14ac:dyDescent="0.25">
      <c r="E104" s="20"/>
    </row>
    <row r="105" spans="5:6" x14ac:dyDescent="0.25">
      <c r="E105" s="20"/>
    </row>
    <row r="106" spans="5:6" x14ac:dyDescent="0.25">
      <c r="E106" s="20"/>
    </row>
    <row r="107" spans="5:6" x14ac:dyDescent="0.25">
      <c r="E107" s="20"/>
    </row>
    <row r="108" spans="5:6" x14ac:dyDescent="0.25">
      <c r="E108" s="20"/>
    </row>
    <row r="109" spans="5:6" x14ac:dyDescent="0.25">
      <c r="E109" s="20"/>
    </row>
    <row r="110" spans="5:6" x14ac:dyDescent="0.25">
      <c r="E110" s="20"/>
    </row>
    <row r="111" spans="5:6" x14ac:dyDescent="0.25">
      <c r="E111" s="20"/>
    </row>
    <row r="112" spans="5:6" x14ac:dyDescent="0.25">
      <c r="E112" s="20"/>
    </row>
    <row r="113" spans="5:5" x14ac:dyDescent="0.25">
      <c r="E113" s="20"/>
    </row>
    <row r="114" spans="5:5" x14ac:dyDescent="0.25">
      <c r="E114" s="20"/>
    </row>
    <row r="115" spans="5:5" x14ac:dyDescent="0.25">
      <c r="E115" s="20"/>
    </row>
    <row r="116" spans="5:5" x14ac:dyDescent="0.25">
      <c r="E116" s="20"/>
    </row>
    <row r="117" spans="5:5" x14ac:dyDescent="0.25">
      <c r="E117" s="20"/>
    </row>
    <row r="118" spans="5:5" x14ac:dyDescent="0.25">
      <c r="E118" s="20"/>
    </row>
    <row r="119" spans="5:5" x14ac:dyDescent="0.25">
      <c r="E119" s="20"/>
    </row>
    <row r="120" spans="5:5" x14ac:dyDescent="0.25">
      <c r="E120" s="20"/>
    </row>
    <row r="121" spans="5:5" x14ac:dyDescent="0.25">
      <c r="E121" s="20"/>
    </row>
    <row r="122" spans="5:5" x14ac:dyDescent="0.25">
      <c r="E122" s="20"/>
    </row>
    <row r="123" spans="5:5" x14ac:dyDescent="0.25">
      <c r="E123" s="20"/>
    </row>
    <row r="124" spans="5:5" x14ac:dyDescent="0.25">
      <c r="E124" s="20"/>
    </row>
    <row r="125" spans="5:5" x14ac:dyDescent="0.25">
      <c r="E125" s="20"/>
    </row>
    <row r="126" spans="5:5" x14ac:dyDescent="0.25">
      <c r="E126" s="20"/>
    </row>
    <row r="127" spans="5:5" x14ac:dyDescent="0.25">
      <c r="E127" s="20"/>
    </row>
    <row r="128" spans="5:5" x14ac:dyDescent="0.25">
      <c r="E128" s="20"/>
    </row>
    <row r="129" spans="5:5" x14ac:dyDescent="0.25">
      <c r="E129" s="20"/>
    </row>
    <row r="130" spans="5:5" x14ac:dyDescent="0.25">
      <c r="E130" s="20"/>
    </row>
    <row r="131" spans="5:5" x14ac:dyDescent="0.25">
      <c r="E131" s="20"/>
    </row>
    <row r="132" spans="5:5" x14ac:dyDescent="0.25">
      <c r="E132" s="20"/>
    </row>
    <row r="133" spans="5:5" x14ac:dyDescent="0.25">
      <c r="E133" s="20"/>
    </row>
    <row r="134" spans="5:5" x14ac:dyDescent="0.25">
      <c r="E134" s="20"/>
    </row>
    <row r="135" spans="5:5" x14ac:dyDescent="0.25">
      <c r="E135" s="20"/>
    </row>
    <row r="136" spans="5:5" x14ac:dyDescent="0.25">
      <c r="E136" s="20"/>
    </row>
    <row r="137" spans="5:5" x14ac:dyDescent="0.25">
      <c r="E137" s="20"/>
    </row>
    <row r="138" spans="5:5" x14ac:dyDescent="0.25">
      <c r="E138" s="20"/>
    </row>
    <row r="139" spans="5:5" x14ac:dyDescent="0.25">
      <c r="E139" s="20"/>
    </row>
    <row r="140" spans="5:5" x14ac:dyDescent="0.25">
      <c r="E140" s="20"/>
    </row>
    <row r="141" spans="5:5" x14ac:dyDescent="0.25">
      <c r="E141" s="20"/>
    </row>
    <row r="142" spans="5:5" x14ac:dyDescent="0.25">
      <c r="E142" s="20"/>
    </row>
    <row r="143" spans="5:5" x14ac:dyDescent="0.25">
      <c r="E143" s="20"/>
    </row>
    <row r="144" spans="5:5" x14ac:dyDescent="0.25">
      <c r="E144" s="20"/>
    </row>
    <row r="145" spans="5:5" x14ac:dyDescent="0.25">
      <c r="E145" s="20"/>
    </row>
    <row r="146" spans="5:5" x14ac:dyDescent="0.25">
      <c r="E146" s="20"/>
    </row>
    <row r="147" spans="5:5" x14ac:dyDescent="0.25">
      <c r="E147" s="20"/>
    </row>
    <row r="148" spans="5:5" x14ac:dyDescent="0.25">
      <c r="E148" s="20"/>
    </row>
    <row r="149" spans="5:5" x14ac:dyDescent="0.25">
      <c r="E149" s="20"/>
    </row>
    <row r="150" spans="5:5" x14ac:dyDescent="0.25">
      <c r="E150" s="20"/>
    </row>
    <row r="151" spans="5:5" x14ac:dyDescent="0.25">
      <c r="E151" s="20"/>
    </row>
    <row r="152" spans="5:5" x14ac:dyDescent="0.25">
      <c r="E152" s="20"/>
    </row>
    <row r="153" spans="5:5" x14ac:dyDescent="0.25">
      <c r="E153" s="20"/>
    </row>
    <row r="154" spans="5:5" x14ac:dyDescent="0.25">
      <c r="E154" s="20"/>
    </row>
    <row r="155" spans="5:5" x14ac:dyDescent="0.25">
      <c r="E155" s="20"/>
    </row>
    <row r="156" spans="5:5" x14ac:dyDescent="0.25">
      <c r="E156" s="20"/>
    </row>
    <row r="157" spans="5:5" x14ac:dyDescent="0.25">
      <c r="E157" s="20"/>
    </row>
    <row r="158" spans="5:5" x14ac:dyDescent="0.25">
      <c r="E158" s="20"/>
    </row>
    <row r="159" spans="5:5" x14ac:dyDescent="0.25">
      <c r="E159" s="20"/>
    </row>
    <row r="160" spans="5:5" x14ac:dyDescent="0.25">
      <c r="E160" s="20"/>
    </row>
    <row r="161" spans="5:5" x14ac:dyDescent="0.25">
      <c r="E161" s="20"/>
    </row>
    <row r="162" spans="5:5" x14ac:dyDescent="0.25">
      <c r="E162" s="20"/>
    </row>
    <row r="163" spans="5:5" x14ac:dyDescent="0.25">
      <c r="E163" s="20"/>
    </row>
    <row r="164" spans="5:5" x14ac:dyDescent="0.25">
      <c r="E164" s="20"/>
    </row>
    <row r="165" spans="5:5" x14ac:dyDescent="0.25">
      <c r="E165" s="20"/>
    </row>
    <row r="166" spans="5:5" x14ac:dyDescent="0.25">
      <c r="E166" s="20"/>
    </row>
    <row r="167" spans="5:5" x14ac:dyDescent="0.25">
      <c r="E167" s="20"/>
    </row>
    <row r="168" spans="5:5" x14ac:dyDescent="0.25">
      <c r="E168" s="20"/>
    </row>
    <row r="169" spans="5:5" x14ac:dyDescent="0.25">
      <c r="E169" s="20"/>
    </row>
    <row r="170" spans="5:5" x14ac:dyDescent="0.25">
      <c r="E170" s="20"/>
    </row>
    <row r="171" spans="5:5" x14ac:dyDescent="0.25">
      <c r="E171" s="20"/>
    </row>
    <row r="172" spans="5:5" x14ac:dyDescent="0.25">
      <c r="E172" s="20"/>
    </row>
    <row r="173" spans="5:5" x14ac:dyDescent="0.25">
      <c r="E173" s="20"/>
    </row>
    <row r="174" spans="5:5" x14ac:dyDescent="0.25">
      <c r="E174" s="20"/>
    </row>
    <row r="175" spans="5:5" x14ac:dyDescent="0.25">
      <c r="E175" s="20"/>
    </row>
    <row r="176" spans="5:5" x14ac:dyDescent="0.25">
      <c r="E176" s="20"/>
    </row>
    <row r="177" spans="5:5" x14ac:dyDescent="0.25">
      <c r="E177" s="20"/>
    </row>
    <row r="178" spans="5:5" x14ac:dyDescent="0.25">
      <c r="E178" s="20"/>
    </row>
    <row r="179" spans="5:5" x14ac:dyDescent="0.25">
      <c r="E179" s="20"/>
    </row>
    <row r="180" spans="5:5" x14ac:dyDescent="0.25">
      <c r="E180" s="20"/>
    </row>
    <row r="181" spans="5:5" x14ac:dyDescent="0.25">
      <c r="E181" s="20"/>
    </row>
    <row r="182" spans="5:5" x14ac:dyDescent="0.25">
      <c r="E182" s="20"/>
    </row>
    <row r="183" spans="5:5" x14ac:dyDescent="0.25">
      <c r="E183" s="20"/>
    </row>
    <row r="184" spans="5:5" x14ac:dyDescent="0.25">
      <c r="E184" s="20"/>
    </row>
    <row r="185" spans="5:5" x14ac:dyDescent="0.25">
      <c r="E185" s="20"/>
    </row>
    <row r="186" spans="5:5" x14ac:dyDescent="0.25">
      <c r="E186" s="20"/>
    </row>
    <row r="187" spans="5:5" x14ac:dyDescent="0.25">
      <c r="E187" s="20"/>
    </row>
  </sheetData>
  <mergeCells count="84">
    <mergeCell ref="A63:C63"/>
    <mergeCell ref="A58:C58"/>
    <mergeCell ref="A59:C59"/>
    <mergeCell ref="A60:C60"/>
    <mergeCell ref="A61:C61"/>
    <mergeCell ref="A62:C62"/>
    <mergeCell ref="A87:C87"/>
    <mergeCell ref="A88:C88"/>
    <mergeCell ref="A36:C36"/>
    <mergeCell ref="A37:C37"/>
    <mergeCell ref="A86:C86"/>
    <mergeCell ref="A85:C85"/>
    <mergeCell ref="A82:C82"/>
    <mergeCell ref="A80:C80"/>
    <mergeCell ref="A81:C81"/>
    <mergeCell ref="A74:C74"/>
    <mergeCell ref="A75:C75"/>
    <mergeCell ref="A78:C78"/>
    <mergeCell ref="A76:C76"/>
    <mergeCell ref="A77:C77"/>
    <mergeCell ref="A44:C44"/>
    <mergeCell ref="A84:C84"/>
    <mergeCell ref="A56:C56"/>
    <mergeCell ref="A57:C57"/>
    <mergeCell ref="A45:C45"/>
    <mergeCell ref="A29:C29"/>
    <mergeCell ref="A30:C30"/>
    <mergeCell ref="A31:C31"/>
    <mergeCell ref="A32:C32"/>
    <mergeCell ref="A33:C33"/>
    <mergeCell ref="A38:C38"/>
    <mergeCell ref="A39:C39"/>
    <mergeCell ref="A40:C40"/>
    <mergeCell ref="A41:C41"/>
    <mergeCell ref="A43:C43"/>
    <mergeCell ref="A11:C11"/>
    <mergeCell ref="A14:C14"/>
    <mergeCell ref="A35:C35"/>
    <mergeCell ref="A16:C16"/>
    <mergeCell ref="A55:C55"/>
    <mergeCell ref="A1:I1"/>
    <mergeCell ref="A28:C28"/>
    <mergeCell ref="A20:C20"/>
    <mergeCell ref="A21:C21"/>
    <mergeCell ref="A22:C22"/>
    <mergeCell ref="A23:C23"/>
    <mergeCell ref="A24:C24"/>
    <mergeCell ref="A25:C25"/>
    <mergeCell ref="A26:C26"/>
    <mergeCell ref="A27:C27"/>
    <mergeCell ref="A19:C19"/>
    <mergeCell ref="A3:I3"/>
    <mergeCell ref="A5:C5"/>
    <mergeCell ref="A17:C17"/>
    <mergeCell ref="A18:C18"/>
    <mergeCell ref="A12:C12"/>
    <mergeCell ref="A6:C6"/>
    <mergeCell ref="A48:C48"/>
    <mergeCell ref="A47:C47"/>
    <mergeCell ref="A46:C46"/>
    <mergeCell ref="A54:C54"/>
    <mergeCell ref="A52:C52"/>
    <mergeCell ref="A53:C53"/>
    <mergeCell ref="A49:C49"/>
    <mergeCell ref="A50:C50"/>
    <mergeCell ref="A51:C51"/>
    <mergeCell ref="A34:C34"/>
    <mergeCell ref="A13:C13"/>
    <mergeCell ref="A15:C15"/>
    <mergeCell ref="A8:C8"/>
    <mergeCell ref="A9:C9"/>
    <mergeCell ref="A10:C10"/>
    <mergeCell ref="A67:C67"/>
    <mergeCell ref="A83:C83"/>
    <mergeCell ref="A71:C71"/>
    <mergeCell ref="A69:C69"/>
    <mergeCell ref="A64:C64"/>
    <mergeCell ref="A65:C65"/>
    <mergeCell ref="A66:C66"/>
    <mergeCell ref="A68:C68"/>
    <mergeCell ref="A79:C79"/>
    <mergeCell ref="A70:C70"/>
    <mergeCell ref="A72:C72"/>
    <mergeCell ref="A73:C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E11" sqref="E11"/>
    </sheetView>
  </sheetViews>
  <sheetFormatPr defaultRowHeight="12.75" x14ac:dyDescent="0.2"/>
  <cols>
    <col min="1" max="1" width="8" style="108" customWidth="1"/>
    <col min="2" max="2" width="32.85546875" style="108" customWidth="1"/>
    <col min="3" max="3" width="0.28515625" style="108" hidden="1" customWidth="1"/>
    <col min="4" max="4" width="14.140625" style="108" customWidth="1"/>
    <col min="5" max="6" width="14.42578125" style="108" customWidth="1"/>
    <col min="7" max="7" width="11.5703125" style="108" bestFit="1" customWidth="1"/>
    <col min="8" max="8" width="0.140625" style="108" customWidth="1"/>
    <col min="9" max="9" width="9.140625" style="108"/>
    <col min="10" max="10" width="14.28515625" style="108" bestFit="1" customWidth="1"/>
    <col min="11" max="256" width="9.140625" style="108"/>
    <col min="257" max="257" width="8" style="108" customWidth="1"/>
    <col min="258" max="258" width="32.85546875" style="108" customWidth="1"/>
    <col min="259" max="259" width="0" style="108" hidden="1" customWidth="1"/>
    <col min="260" max="260" width="14.140625" style="108" customWidth="1"/>
    <col min="261" max="262" width="14.42578125" style="108" customWidth="1"/>
    <col min="263" max="263" width="11.5703125" style="108" bestFit="1" customWidth="1"/>
    <col min="264" max="264" width="0.140625" style="108" customWidth="1"/>
    <col min="265" max="265" width="9.140625" style="108"/>
    <col min="266" max="266" width="14.28515625" style="108" bestFit="1" customWidth="1"/>
    <col min="267" max="512" width="9.140625" style="108"/>
    <col min="513" max="513" width="8" style="108" customWidth="1"/>
    <col min="514" max="514" width="32.85546875" style="108" customWidth="1"/>
    <col min="515" max="515" width="0" style="108" hidden="1" customWidth="1"/>
    <col min="516" max="516" width="14.140625" style="108" customWidth="1"/>
    <col min="517" max="518" width="14.42578125" style="108" customWidth="1"/>
    <col min="519" max="519" width="11.5703125" style="108" bestFit="1" customWidth="1"/>
    <col min="520" max="520" width="0.140625" style="108" customWidth="1"/>
    <col min="521" max="521" width="9.140625" style="108"/>
    <col min="522" max="522" width="14.28515625" style="108" bestFit="1" customWidth="1"/>
    <col min="523" max="768" width="9.140625" style="108"/>
    <col min="769" max="769" width="8" style="108" customWidth="1"/>
    <col min="770" max="770" width="32.85546875" style="108" customWidth="1"/>
    <col min="771" max="771" width="0" style="108" hidden="1" customWidth="1"/>
    <col min="772" max="772" width="14.140625" style="108" customWidth="1"/>
    <col min="773" max="774" width="14.42578125" style="108" customWidth="1"/>
    <col min="775" max="775" width="11.5703125" style="108" bestFit="1" customWidth="1"/>
    <col min="776" max="776" width="0.140625" style="108" customWidth="1"/>
    <col min="777" max="777" width="9.140625" style="108"/>
    <col min="778" max="778" width="14.28515625" style="108" bestFit="1" customWidth="1"/>
    <col min="779" max="1024" width="9.140625" style="108"/>
    <col min="1025" max="1025" width="8" style="108" customWidth="1"/>
    <col min="1026" max="1026" width="32.85546875" style="108" customWidth="1"/>
    <col min="1027" max="1027" width="0" style="108" hidden="1" customWidth="1"/>
    <col min="1028" max="1028" width="14.140625" style="108" customWidth="1"/>
    <col min="1029" max="1030" width="14.42578125" style="108" customWidth="1"/>
    <col min="1031" max="1031" width="11.5703125" style="108" bestFit="1" customWidth="1"/>
    <col min="1032" max="1032" width="0.140625" style="108" customWidth="1"/>
    <col min="1033" max="1033" width="9.140625" style="108"/>
    <col min="1034" max="1034" width="14.28515625" style="108" bestFit="1" customWidth="1"/>
    <col min="1035" max="1280" width="9.140625" style="108"/>
    <col min="1281" max="1281" width="8" style="108" customWidth="1"/>
    <col min="1282" max="1282" width="32.85546875" style="108" customWidth="1"/>
    <col min="1283" max="1283" width="0" style="108" hidden="1" customWidth="1"/>
    <col min="1284" max="1284" width="14.140625" style="108" customWidth="1"/>
    <col min="1285" max="1286" width="14.42578125" style="108" customWidth="1"/>
    <col min="1287" max="1287" width="11.5703125" style="108" bestFit="1" customWidth="1"/>
    <col min="1288" max="1288" width="0.140625" style="108" customWidth="1"/>
    <col min="1289" max="1289" width="9.140625" style="108"/>
    <col min="1290" max="1290" width="14.28515625" style="108" bestFit="1" customWidth="1"/>
    <col min="1291" max="1536" width="9.140625" style="108"/>
    <col min="1537" max="1537" width="8" style="108" customWidth="1"/>
    <col min="1538" max="1538" width="32.85546875" style="108" customWidth="1"/>
    <col min="1539" max="1539" width="0" style="108" hidden="1" customWidth="1"/>
    <col min="1540" max="1540" width="14.140625" style="108" customWidth="1"/>
    <col min="1541" max="1542" width="14.42578125" style="108" customWidth="1"/>
    <col min="1543" max="1543" width="11.5703125" style="108" bestFit="1" customWidth="1"/>
    <col min="1544" max="1544" width="0.140625" style="108" customWidth="1"/>
    <col min="1545" max="1545" width="9.140625" style="108"/>
    <col min="1546" max="1546" width="14.28515625" style="108" bestFit="1" customWidth="1"/>
    <col min="1547" max="1792" width="9.140625" style="108"/>
    <col min="1793" max="1793" width="8" style="108" customWidth="1"/>
    <col min="1794" max="1794" width="32.85546875" style="108" customWidth="1"/>
    <col min="1795" max="1795" width="0" style="108" hidden="1" customWidth="1"/>
    <col min="1796" max="1796" width="14.140625" style="108" customWidth="1"/>
    <col min="1797" max="1798" width="14.42578125" style="108" customWidth="1"/>
    <col min="1799" max="1799" width="11.5703125" style="108" bestFit="1" customWidth="1"/>
    <col min="1800" max="1800" width="0.140625" style="108" customWidth="1"/>
    <col min="1801" max="1801" width="9.140625" style="108"/>
    <col min="1802" max="1802" width="14.28515625" style="108" bestFit="1" customWidth="1"/>
    <col min="1803" max="2048" width="9.140625" style="108"/>
    <col min="2049" max="2049" width="8" style="108" customWidth="1"/>
    <col min="2050" max="2050" width="32.85546875" style="108" customWidth="1"/>
    <col min="2051" max="2051" width="0" style="108" hidden="1" customWidth="1"/>
    <col min="2052" max="2052" width="14.140625" style="108" customWidth="1"/>
    <col min="2053" max="2054" width="14.42578125" style="108" customWidth="1"/>
    <col min="2055" max="2055" width="11.5703125" style="108" bestFit="1" customWidth="1"/>
    <col min="2056" max="2056" width="0.140625" style="108" customWidth="1"/>
    <col min="2057" max="2057" width="9.140625" style="108"/>
    <col min="2058" max="2058" width="14.28515625" style="108" bestFit="1" customWidth="1"/>
    <col min="2059" max="2304" width="9.140625" style="108"/>
    <col min="2305" max="2305" width="8" style="108" customWidth="1"/>
    <col min="2306" max="2306" width="32.85546875" style="108" customWidth="1"/>
    <col min="2307" max="2307" width="0" style="108" hidden="1" customWidth="1"/>
    <col min="2308" max="2308" width="14.140625" style="108" customWidth="1"/>
    <col min="2309" max="2310" width="14.42578125" style="108" customWidth="1"/>
    <col min="2311" max="2311" width="11.5703125" style="108" bestFit="1" customWidth="1"/>
    <col min="2312" max="2312" width="0.140625" style="108" customWidth="1"/>
    <col min="2313" max="2313" width="9.140625" style="108"/>
    <col min="2314" max="2314" width="14.28515625" style="108" bestFit="1" customWidth="1"/>
    <col min="2315" max="2560" width="9.140625" style="108"/>
    <col min="2561" max="2561" width="8" style="108" customWidth="1"/>
    <col min="2562" max="2562" width="32.85546875" style="108" customWidth="1"/>
    <col min="2563" max="2563" width="0" style="108" hidden="1" customWidth="1"/>
    <col min="2564" max="2564" width="14.140625" style="108" customWidth="1"/>
    <col min="2565" max="2566" width="14.42578125" style="108" customWidth="1"/>
    <col min="2567" max="2567" width="11.5703125" style="108" bestFit="1" customWidth="1"/>
    <col min="2568" max="2568" width="0.140625" style="108" customWidth="1"/>
    <col min="2569" max="2569" width="9.140625" style="108"/>
    <col min="2570" max="2570" width="14.28515625" style="108" bestFit="1" customWidth="1"/>
    <col min="2571" max="2816" width="9.140625" style="108"/>
    <col min="2817" max="2817" width="8" style="108" customWidth="1"/>
    <col min="2818" max="2818" width="32.85546875" style="108" customWidth="1"/>
    <col min="2819" max="2819" width="0" style="108" hidden="1" customWidth="1"/>
    <col min="2820" max="2820" width="14.140625" style="108" customWidth="1"/>
    <col min="2821" max="2822" width="14.42578125" style="108" customWidth="1"/>
    <col min="2823" max="2823" width="11.5703125" style="108" bestFit="1" customWidth="1"/>
    <col min="2824" max="2824" width="0.140625" style="108" customWidth="1"/>
    <col min="2825" max="2825" width="9.140625" style="108"/>
    <col min="2826" max="2826" width="14.28515625" style="108" bestFit="1" customWidth="1"/>
    <col min="2827" max="3072" width="9.140625" style="108"/>
    <col min="3073" max="3073" width="8" style="108" customWidth="1"/>
    <col min="3074" max="3074" width="32.85546875" style="108" customWidth="1"/>
    <col min="3075" max="3075" width="0" style="108" hidden="1" customWidth="1"/>
    <col min="3076" max="3076" width="14.140625" style="108" customWidth="1"/>
    <col min="3077" max="3078" width="14.42578125" style="108" customWidth="1"/>
    <col min="3079" max="3079" width="11.5703125" style="108" bestFit="1" customWidth="1"/>
    <col min="3080" max="3080" width="0.140625" style="108" customWidth="1"/>
    <col min="3081" max="3081" width="9.140625" style="108"/>
    <col min="3082" max="3082" width="14.28515625" style="108" bestFit="1" customWidth="1"/>
    <col min="3083" max="3328" width="9.140625" style="108"/>
    <col min="3329" max="3329" width="8" style="108" customWidth="1"/>
    <col min="3330" max="3330" width="32.85546875" style="108" customWidth="1"/>
    <col min="3331" max="3331" width="0" style="108" hidden="1" customWidth="1"/>
    <col min="3332" max="3332" width="14.140625" style="108" customWidth="1"/>
    <col min="3333" max="3334" width="14.42578125" style="108" customWidth="1"/>
    <col min="3335" max="3335" width="11.5703125" style="108" bestFit="1" customWidth="1"/>
    <col min="3336" max="3336" width="0.140625" style="108" customWidth="1"/>
    <col min="3337" max="3337" width="9.140625" style="108"/>
    <col min="3338" max="3338" width="14.28515625" style="108" bestFit="1" customWidth="1"/>
    <col min="3339" max="3584" width="9.140625" style="108"/>
    <col min="3585" max="3585" width="8" style="108" customWidth="1"/>
    <col min="3586" max="3586" width="32.85546875" style="108" customWidth="1"/>
    <col min="3587" max="3587" width="0" style="108" hidden="1" customWidth="1"/>
    <col min="3588" max="3588" width="14.140625" style="108" customWidth="1"/>
    <col min="3589" max="3590" width="14.42578125" style="108" customWidth="1"/>
    <col min="3591" max="3591" width="11.5703125" style="108" bestFit="1" customWidth="1"/>
    <col min="3592" max="3592" width="0.140625" style="108" customWidth="1"/>
    <col min="3593" max="3593" width="9.140625" style="108"/>
    <col min="3594" max="3594" width="14.28515625" style="108" bestFit="1" customWidth="1"/>
    <col min="3595" max="3840" width="9.140625" style="108"/>
    <col min="3841" max="3841" width="8" style="108" customWidth="1"/>
    <col min="3842" max="3842" width="32.85546875" style="108" customWidth="1"/>
    <col min="3843" max="3843" width="0" style="108" hidden="1" customWidth="1"/>
    <col min="3844" max="3844" width="14.140625" style="108" customWidth="1"/>
    <col min="3845" max="3846" width="14.42578125" style="108" customWidth="1"/>
    <col min="3847" max="3847" width="11.5703125" style="108" bestFit="1" customWidth="1"/>
    <col min="3848" max="3848" width="0.140625" style="108" customWidth="1"/>
    <col min="3849" max="3849" width="9.140625" style="108"/>
    <col min="3850" max="3850" width="14.28515625" style="108" bestFit="1" customWidth="1"/>
    <col min="3851" max="4096" width="9.140625" style="108"/>
    <col min="4097" max="4097" width="8" style="108" customWidth="1"/>
    <col min="4098" max="4098" width="32.85546875" style="108" customWidth="1"/>
    <col min="4099" max="4099" width="0" style="108" hidden="1" customWidth="1"/>
    <col min="4100" max="4100" width="14.140625" style="108" customWidth="1"/>
    <col min="4101" max="4102" width="14.42578125" style="108" customWidth="1"/>
    <col min="4103" max="4103" width="11.5703125" style="108" bestFit="1" customWidth="1"/>
    <col min="4104" max="4104" width="0.140625" style="108" customWidth="1"/>
    <col min="4105" max="4105" width="9.140625" style="108"/>
    <col min="4106" max="4106" width="14.28515625" style="108" bestFit="1" customWidth="1"/>
    <col min="4107" max="4352" width="9.140625" style="108"/>
    <col min="4353" max="4353" width="8" style="108" customWidth="1"/>
    <col min="4354" max="4354" width="32.85546875" style="108" customWidth="1"/>
    <col min="4355" max="4355" width="0" style="108" hidden="1" customWidth="1"/>
    <col min="4356" max="4356" width="14.140625" style="108" customWidth="1"/>
    <col min="4357" max="4358" width="14.42578125" style="108" customWidth="1"/>
    <col min="4359" max="4359" width="11.5703125" style="108" bestFit="1" customWidth="1"/>
    <col min="4360" max="4360" width="0.140625" style="108" customWidth="1"/>
    <col min="4361" max="4361" width="9.140625" style="108"/>
    <col min="4362" max="4362" width="14.28515625" style="108" bestFit="1" customWidth="1"/>
    <col min="4363" max="4608" width="9.140625" style="108"/>
    <col min="4609" max="4609" width="8" style="108" customWidth="1"/>
    <col min="4610" max="4610" width="32.85546875" style="108" customWidth="1"/>
    <col min="4611" max="4611" width="0" style="108" hidden="1" customWidth="1"/>
    <col min="4612" max="4612" width="14.140625" style="108" customWidth="1"/>
    <col min="4613" max="4614" width="14.42578125" style="108" customWidth="1"/>
    <col min="4615" max="4615" width="11.5703125" style="108" bestFit="1" customWidth="1"/>
    <col min="4616" max="4616" width="0.140625" style="108" customWidth="1"/>
    <col min="4617" max="4617" width="9.140625" style="108"/>
    <col min="4618" max="4618" width="14.28515625" style="108" bestFit="1" customWidth="1"/>
    <col min="4619" max="4864" width="9.140625" style="108"/>
    <col min="4865" max="4865" width="8" style="108" customWidth="1"/>
    <col min="4866" max="4866" width="32.85546875" style="108" customWidth="1"/>
    <col min="4867" max="4867" width="0" style="108" hidden="1" customWidth="1"/>
    <col min="4868" max="4868" width="14.140625" style="108" customWidth="1"/>
    <col min="4869" max="4870" width="14.42578125" style="108" customWidth="1"/>
    <col min="4871" max="4871" width="11.5703125" style="108" bestFit="1" customWidth="1"/>
    <col min="4872" max="4872" width="0.140625" style="108" customWidth="1"/>
    <col min="4873" max="4873" width="9.140625" style="108"/>
    <col min="4874" max="4874" width="14.28515625" style="108" bestFit="1" customWidth="1"/>
    <col min="4875" max="5120" width="9.140625" style="108"/>
    <col min="5121" max="5121" width="8" style="108" customWidth="1"/>
    <col min="5122" max="5122" width="32.85546875" style="108" customWidth="1"/>
    <col min="5123" max="5123" width="0" style="108" hidden="1" customWidth="1"/>
    <col min="5124" max="5124" width="14.140625" style="108" customWidth="1"/>
    <col min="5125" max="5126" width="14.42578125" style="108" customWidth="1"/>
    <col min="5127" max="5127" width="11.5703125" style="108" bestFit="1" customWidth="1"/>
    <col min="5128" max="5128" width="0.140625" style="108" customWidth="1"/>
    <col min="5129" max="5129" width="9.140625" style="108"/>
    <col min="5130" max="5130" width="14.28515625" style="108" bestFit="1" customWidth="1"/>
    <col min="5131" max="5376" width="9.140625" style="108"/>
    <col min="5377" max="5377" width="8" style="108" customWidth="1"/>
    <col min="5378" max="5378" width="32.85546875" style="108" customWidth="1"/>
    <col min="5379" max="5379" width="0" style="108" hidden="1" customWidth="1"/>
    <col min="5380" max="5380" width="14.140625" style="108" customWidth="1"/>
    <col min="5381" max="5382" width="14.42578125" style="108" customWidth="1"/>
    <col min="5383" max="5383" width="11.5703125" style="108" bestFit="1" customWidth="1"/>
    <col min="5384" max="5384" width="0.140625" style="108" customWidth="1"/>
    <col min="5385" max="5385" width="9.140625" style="108"/>
    <col min="5386" max="5386" width="14.28515625" style="108" bestFit="1" customWidth="1"/>
    <col min="5387" max="5632" width="9.140625" style="108"/>
    <col min="5633" max="5633" width="8" style="108" customWidth="1"/>
    <col min="5634" max="5634" width="32.85546875" style="108" customWidth="1"/>
    <col min="5635" max="5635" width="0" style="108" hidden="1" customWidth="1"/>
    <col min="5636" max="5636" width="14.140625" style="108" customWidth="1"/>
    <col min="5637" max="5638" width="14.42578125" style="108" customWidth="1"/>
    <col min="5639" max="5639" width="11.5703125" style="108" bestFit="1" customWidth="1"/>
    <col min="5640" max="5640" width="0.140625" style="108" customWidth="1"/>
    <col min="5641" max="5641" width="9.140625" style="108"/>
    <col min="5642" max="5642" width="14.28515625" style="108" bestFit="1" customWidth="1"/>
    <col min="5643" max="5888" width="9.140625" style="108"/>
    <col min="5889" max="5889" width="8" style="108" customWidth="1"/>
    <col min="5890" max="5890" width="32.85546875" style="108" customWidth="1"/>
    <col min="5891" max="5891" width="0" style="108" hidden="1" customWidth="1"/>
    <col min="5892" max="5892" width="14.140625" style="108" customWidth="1"/>
    <col min="5893" max="5894" width="14.42578125" style="108" customWidth="1"/>
    <col min="5895" max="5895" width="11.5703125" style="108" bestFit="1" customWidth="1"/>
    <col min="5896" max="5896" width="0.140625" style="108" customWidth="1"/>
    <col min="5897" max="5897" width="9.140625" style="108"/>
    <col min="5898" max="5898" width="14.28515625" style="108" bestFit="1" customWidth="1"/>
    <col min="5899" max="6144" width="9.140625" style="108"/>
    <col min="6145" max="6145" width="8" style="108" customWidth="1"/>
    <col min="6146" max="6146" width="32.85546875" style="108" customWidth="1"/>
    <col min="6147" max="6147" width="0" style="108" hidden="1" customWidth="1"/>
    <col min="6148" max="6148" width="14.140625" style="108" customWidth="1"/>
    <col min="6149" max="6150" width="14.42578125" style="108" customWidth="1"/>
    <col min="6151" max="6151" width="11.5703125" style="108" bestFit="1" customWidth="1"/>
    <col min="6152" max="6152" width="0.140625" style="108" customWidth="1"/>
    <col min="6153" max="6153" width="9.140625" style="108"/>
    <col min="6154" max="6154" width="14.28515625" style="108" bestFit="1" customWidth="1"/>
    <col min="6155" max="6400" width="9.140625" style="108"/>
    <col min="6401" max="6401" width="8" style="108" customWidth="1"/>
    <col min="6402" max="6402" width="32.85546875" style="108" customWidth="1"/>
    <col min="6403" max="6403" width="0" style="108" hidden="1" customWidth="1"/>
    <col min="6404" max="6404" width="14.140625" style="108" customWidth="1"/>
    <col min="6405" max="6406" width="14.42578125" style="108" customWidth="1"/>
    <col min="6407" max="6407" width="11.5703125" style="108" bestFit="1" customWidth="1"/>
    <col min="6408" max="6408" width="0.140625" style="108" customWidth="1"/>
    <col min="6409" max="6409" width="9.140625" style="108"/>
    <col min="6410" max="6410" width="14.28515625" style="108" bestFit="1" customWidth="1"/>
    <col min="6411" max="6656" width="9.140625" style="108"/>
    <col min="6657" max="6657" width="8" style="108" customWidth="1"/>
    <col min="6658" max="6658" width="32.85546875" style="108" customWidth="1"/>
    <col min="6659" max="6659" width="0" style="108" hidden="1" customWidth="1"/>
    <col min="6660" max="6660" width="14.140625" style="108" customWidth="1"/>
    <col min="6661" max="6662" width="14.42578125" style="108" customWidth="1"/>
    <col min="6663" max="6663" width="11.5703125" style="108" bestFit="1" customWidth="1"/>
    <col min="6664" max="6664" width="0.140625" style="108" customWidth="1"/>
    <col min="6665" max="6665" width="9.140625" style="108"/>
    <col min="6666" max="6666" width="14.28515625" style="108" bestFit="1" customWidth="1"/>
    <col min="6667" max="6912" width="9.140625" style="108"/>
    <col min="6913" max="6913" width="8" style="108" customWidth="1"/>
    <col min="6914" max="6914" width="32.85546875" style="108" customWidth="1"/>
    <col min="6915" max="6915" width="0" style="108" hidden="1" customWidth="1"/>
    <col min="6916" max="6916" width="14.140625" style="108" customWidth="1"/>
    <col min="6917" max="6918" width="14.42578125" style="108" customWidth="1"/>
    <col min="6919" max="6919" width="11.5703125" style="108" bestFit="1" customWidth="1"/>
    <col min="6920" max="6920" width="0.140625" style="108" customWidth="1"/>
    <col min="6921" max="6921" width="9.140625" style="108"/>
    <col min="6922" max="6922" width="14.28515625" style="108" bestFit="1" customWidth="1"/>
    <col min="6923" max="7168" width="9.140625" style="108"/>
    <col min="7169" max="7169" width="8" style="108" customWidth="1"/>
    <col min="7170" max="7170" width="32.85546875" style="108" customWidth="1"/>
    <col min="7171" max="7171" width="0" style="108" hidden="1" customWidth="1"/>
    <col min="7172" max="7172" width="14.140625" style="108" customWidth="1"/>
    <col min="7173" max="7174" width="14.42578125" style="108" customWidth="1"/>
    <col min="7175" max="7175" width="11.5703125" style="108" bestFit="1" customWidth="1"/>
    <col min="7176" max="7176" width="0.140625" style="108" customWidth="1"/>
    <col min="7177" max="7177" width="9.140625" style="108"/>
    <col min="7178" max="7178" width="14.28515625" style="108" bestFit="1" customWidth="1"/>
    <col min="7179" max="7424" width="9.140625" style="108"/>
    <col min="7425" max="7425" width="8" style="108" customWidth="1"/>
    <col min="7426" max="7426" width="32.85546875" style="108" customWidth="1"/>
    <col min="7427" max="7427" width="0" style="108" hidden="1" customWidth="1"/>
    <col min="7428" max="7428" width="14.140625" style="108" customWidth="1"/>
    <col min="7429" max="7430" width="14.42578125" style="108" customWidth="1"/>
    <col min="7431" max="7431" width="11.5703125" style="108" bestFit="1" customWidth="1"/>
    <col min="7432" max="7432" width="0.140625" style="108" customWidth="1"/>
    <col min="7433" max="7433" width="9.140625" style="108"/>
    <col min="7434" max="7434" width="14.28515625" style="108" bestFit="1" customWidth="1"/>
    <col min="7435" max="7680" width="9.140625" style="108"/>
    <col min="7681" max="7681" width="8" style="108" customWidth="1"/>
    <col min="7682" max="7682" width="32.85546875" style="108" customWidth="1"/>
    <col min="7683" max="7683" width="0" style="108" hidden="1" customWidth="1"/>
    <col min="7684" max="7684" width="14.140625" style="108" customWidth="1"/>
    <col min="7685" max="7686" width="14.42578125" style="108" customWidth="1"/>
    <col min="7687" max="7687" width="11.5703125" style="108" bestFit="1" customWidth="1"/>
    <col min="7688" max="7688" width="0.140625" style="108" customWidth="1"/>
    <col min="7689" max="7689" width="9.140625" style="108"/>
    <col min="7690" max="7690" width="14.28515625" style="108" bestFit="1" customWidth="1"/>
    <col min="7691" max="7936" width="9.140625" style="108"/>
    <col min="7937" max="7937" width="8" style="108" customWidth="1"/>
    <col min="7938" max="7938" width="32.85546875" style="108" customWidth="1"/>
    <col min="7939" max="7939" width="0" style="108" hidden="1" customWidth="1"/>
    <col min="7940" max="7940" width="14.140625" style="108" customWidth="1"/>
    <col min="7941" max="7942" width="14.42578125" style="108" customWidth="1"/>
    <col min="7943" max="7943" width="11.5703125" style="108" bestFit="1" customWidth="1"/>
    <col min="7944" max="7944" width="0.140625" style="108" customWidth="1"/>
    <col min="7945" max="7945" width="9.140625" style="108"/>
    <col min="7946" max="7946" width="14.28515625" style="108" bestFit="1" customWidth="1"/>
    <col min="7947" max="8192" width="9.140625" style="108"/>
    <col min="8193" max="8193" width="8" style="108" customWidth="1"/>
    <col min="8194" max="8194" width="32.85546875" style="108" customWidth="1"/>
    <col min="8195" max="8195" width="0" style="108" hidden="1" customWidth="1"/>
    <col min="8196" max="8196" width="14.140625" style="108" customWidth="1"/>
    <col min="8197" max="8198" width="14.42578125" style="108" customWidth="1"/>
    <col min="8199" max="8199" width="11.5703125" style="108" bestFit="1" customWidth="1"/>
    <col min="8200" max="8200" width="0.140625" style="108" customWidth="1"/>
    <col min="8201" max="8201" width="9.140625" style="108"/>
    <col min="8202" max="8202" width="14.28515625" style="108" bestFit="1" customWidth="1"/>
    <col min="8203" max="8448" width="9.140625" style="108"/>
    <col min="8449" max="8449" width="8" style="108" customWidth="1"/>
    <col min="8450" max="8450" width="32.85546875" style="108" customWidth="1"/>
    <col min="8451" max="8451" width="0" style="108" hidden="1" customWidth="1"/>
    <col min="8452" max="8452" width="14.140625" style="108" customWidth="1"/>
    <col min="8453" max="8454" width="14.42578125" style="108" customWidth="1"/>
    <col min="8455" max="8455" width="11.5703125" style="108" bestFit="1" customWidth="1"/>
    <col min="8456" max="8456" width="0.140625" style="108" customWidth="1"/>
    <col min="8457" max="8457" width="9.140625" style="108"/>
    <col min="8458" max="8458" width="14.28515625" style="108" bestFit="1" customWidth="1"/>
    <col min="8459" max="8704" width="9.140625" style="108"/>
    <col min="8705" max="8705" width="8" style="108" customWidth="1"/>
    <col min="8706" max="8706" width="32.85546875" style="108" customWidth="1"/>
    <col min="8707" max="8707" width="0" style="108" hidden="1" customWidth="1"/>
    <col min="8708" max="8708" width="14.140625" style="108" customWidth="1"/>
    <col min="8709" max="8710" width="14.42578125" style="108" customWidth="1"/>
    <col min="8711" max="8711" width="11.5703125" style="108" bestFit="1" customWidth="1"/>
    <col min="8712" max="8712" width="0.140625" style="108" customWidth="1"/>
    <col min="8713" max="8713" width="9.140625" style="108"/>
    <col min="8714" max="8714" width="14.28515625" style="108" bestFit="1" customWidth="1"/>
    <col min="8715" max="8960" width="9.140625" style="108"/>
    <col min="8961" max="8961" width="8" style="108" customWidth="1"/>
    <col min="8962" max="8962" width="32.85546875" style="108" customWidth="1"/>
    <col min="8963" max="8963" width="0" style="108" hidden="1" customWidth="1"/>
    <col min="8964" max="8964" width="14.140625" style="108" customWidth="1"/>
    <col min="8965" max="8966" width="14.42578125" style="108" customWidth="1"/>
    <col min="8967" max="8967" width="11.5703125" style="108" bestFit="1" customWidth="1"/>
    <col min="8968" max="8968" width="0.140625" style="108" customWidth="1"/>
    <col min="8969" max="8969" width="9.140625" style="108"/>
    <col min="8970" max="8970" width="14.28515625" style="108" bestFit="1" customWidth="1"/>
    <col min="8971" max="9216" width="9.140625" style="108"/>
    <col min="9217" max="9217" width="8" style="108" customWidth="1"/>
    <col min="9218" max="9218" width="32.85546875" style="108" customWidth="1"/>
    <col min="9219" max="9219" width="0" style="108" hidden="1" customWidth="1"/>
    <col min="9220" max="9220" width="14.140625" style="108" customWidth="1"/>
    <col min="9221" max="9222" width="14.42578125" style="108" customWidth="1"/>
    <col min="9223" max="9223" width="11.5703125" style="108" bestFit="1" customWidth="1"/>
    <col min="9224" max="9224" width="0.140625" style="108" customWidth="1"/>
    <col min="9225" max="9225" width="9.140625" style="108"/>
    <col min="9226" max="9226" width="14.28515625" style="108" bestFit="1" customWidth="1"/>
    <col min="9227" max="9472" width="9.140625" style="108"/>
    <col min="9473" max="9473" width="8" style="108" customWidth="1"/>
    <col min="9474" max="9474" width="32.85546875" style="108" customWidth="1"/>
    <col min="9475" max="9475" width="0" style="108" hidden="1" customWidth="1"/>
    <col min="9476" max="9476" width="14.140625" style="108" customWidth="1"/>
    <col min="9477" max="9478" width="14.42578125" style="108" customWidth="1"/>
    <col min="9479" max="9479" width="11.5703125" style="108" bestFit="1" customWidth="1"/>
    <col min="9480" max="9480" width="0.140625" style="108" customWidth="1"/>
    <col min="9481" max="9481" width="9.140625" style="108"/>
    <col min="9482" max="9482" width="14.28515625" style="108" bestFit="1" customWidth="1"/>
    <col min="9483" max="9728" width="9.140625" style="108"/>
    <col min="9729" max="9729" width="8" style="108" customWidth="1"/>
    <col min="9730" max="9730" width="32.85546875" style="108" customWidth="1"/>
    <col min="9731" max="9731" width="0" style="108" hidden="1" customWidth="1"/>
    <col min="9732" max="9732" width="14.140625" style="108" customWidth="1"/>
    <col min="9733" max="9734" width="14.42578125" style="108" customWidth="1"/>
    <col min="9735" max="9735" width="11.5703125" style="108" bestFit="1" customWidth="1"/>
    <col min="9736" max="9736" width="0.140625" style="108" customWidth="1"/>
    <col min="9737" max="9737" width="9.140625" style="108"/>
    <col min="9738" max="9738" width="14.28515625" style="108" bestFit="1" customWidth="1"/>
    <col min="9739" max="9984" width="9.140625" style="108"/>
    <col min="9985" max="9985" width="8" style="108" customWidth="1"/>
    <col min="9986" max="9986" width="32.85546875" style="108" customWidth="1"/>
    <col min="9987" max="9987" width="0" style="108" hidden="1" customWidth="1"/>
    <col min="9988" max="9988" width="14.140625" style="108" customWidth="1"/>
    <col min="9989" max="9990" width="14.42578125" style="108" customWidth="1"/>
    <col min="9991" max="9991" width="11.5703125" style="108" bestFit="1" customWidth="1"/>
    <col min="9992" max="9992" width="0.140625" style="108" customWidth="1"/>
    <col min="9993" max="9993" width="9.140625" style="108"/>
    <col min="9994" max="9994" width="14.28515625" style="108" bestFit="1" customWidth="1"/>
    <col min="9995" max="10240" width="9.140625" style="108"/>
    <col min="10241" max="10241" width="8" style="108" customWidth="1"/>
    <col min="10242" max="10242" width="32.85546875" style="108" customWidth="1"/>
    <col min="10243" max="10243" width="0" style="108" hidden="1" customWidth="1"/>
    <col min="10244" max="10244" width="14.140625" style="108" customWidth="1"/>
    <col min="10245" max="10246" width="14.42578125" style="108" customWidth="1"/>
    <col min="10247" max="10247" width="11.5703125" style="108" bestFit="1" customWidth="1"/>
    <col min="10248" max="10248" width="0.140625" style="108" customWidth="1"/>
    <col min="10249" max="10249" width="9.140625" style="108"/>
    <col min="10250" max="10250" width="14.28515625" style="108" bestFit="1" customWidth="1"/>
    <col min="10251" max="10496" width="9.140625" style="108"/>
    <col min="10497" max="10497" width="8" style="108" customWidth="1"/>
    <col min="10498" max="10498" width="32.85546875" style="108" customWidth="1"/>
    <col min="10499" max="10499" width="0" style="108" hidden="1" customWidth="1"/>
    <col min="10500" max="10500" width="14.140625" style="108" customWidth="1"/>
    <col min="10501" max="10502" width="14.42578125" style="108" customWidth="1"/>
    <col min="10503" max="10503" width="11.5703125" style="108" bestFit="1" customWidth="1"/>
    <col min="10504" max="10504" width="0.140625" style="108" customWidth="1"/>
    <col min="10505" max="10505" width="9.140625" style="108"/>
    <col min="10506" max="10506" width="14.28515625" style="108" bestFit="1" customWidth="1"/>
    <col min="10507" max="10752" width="9.140625" style="108"/>
    <col min="10753" max="10753" width="8" style="108" customWidth="1"/>
    <col min="10754" max="10754" width="32.85546875" style="108" customWidth="1"/>
    <col min="10755" max="10755" width="0" style="108" hidden="1" customWidth="1"/>
    <col min="10756" max="10756" width="14.140625" style="108" customWidth="1"/>
    <col min="10757" max="10758" width="14.42578125" style="108" customWidth="1"/>
    <col min="10759" max="10759" width="11.5703125" style="108" bestFit="1" customWidth="1"/>
    <col min="10760" max="10760" width="0.140625" style="108" customWidth="1"/>
    <col min="10761" max="10761" width="9.140625" style="108"/>
    <col min="10762" max="10762" width="14.28515625" style="108" bestFit="1" customWidth="1"/>
    <col min="10763" max="11008" width="9.140625" style="108"/>
    <col min="11009" max="11009" width="8" style="108" customWidth="1"/>
    <col min="11010" max="11010" width="32.85546875" style="108" customWidth="1"/>
    <col min="11011" max="11011" width="0" style="108" hidden="1" customWidth="1"/>
    <col min="11012" max="11012" width="14.140625" style="108" customWidth="1"/>
    <col min="11013" max="11014" width="14.42578125" style="108" customWidth="1"/>
    <col min="11015" max="11015" width="11.5703125" style="108" bestFit="1" customWidth="1"/>
    <col min="11016" max="11016" width="0.140625" style="108" customWidth="1"/>
    <col min="11017" max="11017" width="9.140625" style="108"/>
    <col min="11018" max="11018" width="14.28515625" style="108" bestFit="1" customWidth="1"/>
    <col min="11019" max="11264" width="9.140625" style="108"/>
    <col min="11265" max="11265" width="8" style="108" customWidth="1"/>
    <col min="11266" max="11266" width="32.85546875" style="108" customWidth="1"/>
    <col min="11267" max="11267" width="0" style="108" hidden="1" customWidth="1"/>
    <col min="11268" max="11268" width="14.140625" style="108" customWidth="1"/>
    <col min="11269" max="11270" width="14.42578125" style="108" customWidth="1"/>
    <col min="11271" max="11271" width="11.5703125" style="108" bestFit="1" customWidth="1"/>
    <col min="11272" max="11272" width="0.140625" style="108" customWidth="1"/>
    <col min="11273" max="11273" width="9.140625" style="108"/>
    <col min="11274" max="11274" width="14.28515625" style="108" bestFit="1" customWidth="1"/>
    <col min="11275" max="11520" width="9.140625" style="108"/>
    <col min="11521" max="11521" width="8" style="108" customWidth="1"/>
    <col min="11522" max="11522" width="32.85546875" style="108" customWidth="1"/>
    <col min="11523" max="11523" width="0" style="108" hidden="1" customWidth="1"/>
    <col min="11524" max="11524" width="14.140625" style="108" customWidth="1"/>
    <col min="11525" max="11526" width="14.42578125" style="108" customWidth="1"/>
    <col min="11527" max="11527" width="11.5703125" style="108" bestFit="1" customWidth="1"/>
    <col min="11528" max="11528" width="0.140625" style="108" customWidth="1"/>
    <col min="11529" max="11529" width="9.140625" style="108"/>
    <col min="11530" max="11530" width="14.28515625" style="108" bestFit="1" customWidth="1"/>
    <col min="11531" max="11776" width="9.140625" style="108"/>
    <col min="11777" max="11777" width="8" style="108" customWidth="1"/>
    <col min="11778" max="11778" width="32.85546875" style="108" customWidth="1"/>
    <col min="11779" max="11779" width="0" style="108" hidden="1" customWidth="1"/>
    <col min="11780" max="11780" width="14.140625" style="108" customWidth="1"/>
    <col min="11781" max="11782" width="14.42578125" style="108" customWidth="1"/>
    <col min="11783" max="11783" width="11.5703125" style="108" bestFit="1" customWidth="1"/>
    <col min="11784" max="11784" width="0.140625" style="108" customWidth="1"/>
    <col min="11785" max="11785" width="9.140625" style="108"/>
    <col min="11786" max="11786" width="14.28515625" style="108" bestFit="1" customWidth="1"/>
    <col min="11787" max="12032" width="9.140625" style="108"/>
    <col min="12033" max="12033" width="8" style="108" customWidth="1"/>
    <col min="12034" max="12034" width="32.85546875" style="108" customWidth="1"/>
    <col min="12035" max="12035" width="0" style="108" hidden="1" customWidth="1"/>
    <col min="12036" max="12036" width="14.140625" style="108" customWidth="1"/>
    <col min="12037" max="12038" width="14.42578125" style="108" customWidth="1"/>
    <col min="12039" max="12039" width="11.5703125" style="108" bestFit="1" customWidth="1"/>
    <col min="12040" max="12040" width="0.140625" style="108" customWidth="1"/>
    <col min="12041" max="12041" width="9.140625" style="108"/>
    <col min="12042" max="12042" width="14.28515625" style="108" bestFit="1" customWidth="1"/>
    <col min="12043" max="12288" width="9.140625" style="108"/>
    <col min="12289" max="12289" width="8" style="108" customWidth="1"/>
    <col min="12290" max="12290" width="32.85546875" style="108" customWidth="1"/>
    <col min="12291" max="12291" width="0" style="108" hidden="1" customWidth="1"/>
    <col min="12292" max="12292" width="14.140625" style="108" customWidth="1"/>
    <col min="12293" max="12294" width="14.42578125" style="108" customWidth="1"/>
    <col min="12295" max="12295" width="11.5703125" style="108" bestFit="1" customWidth="1"/>
    <col min="12296" max="12296" width="0.140625" style="108" customWidth="1"/>
    <col min="12297" max="12297" width="9.140625" style="108"/>
    <col min="12298" max="12298" width="14.28515625" style="108" bestFit="1" customWidth="1"/>
    <col min="12299" max="12544" width="9.140625" style="108"/>
    <col min="12545" max="12545" width="8" style="108" customWidth="1"/>
    <col min="12546" max="12546" width="32.85546875" style="108" customWidth="1"/>
    <col min="12547" max="12547" width="0" style="108" hidden="1" customWidth="1"/>
    <col min="12548" max="12548" width="14.140625" style="108" customWidth="1"/>
    <col min="12549" max="12550" width="14.42578125" style="108" customWidth="1"/>
    <col min="12551" max="12551" width="11.5703125" style="108" bestFit="1" customWidth="1"/>
    <col min="12552" max="12552" width="0.140625" style="108" customWidth="1"/>
    <col min="12553" max="12553" width="9.140625" style="108"/>
    <col min="12554" max="12554" width="14.28515625" style="108" bestFit="1" customWidth="1"/>
    <col min="12555" max="12800" width="9.140625" style="108"/>
    <col min="12801" max="12801" width="8" style="108" customWidth="1"/>
    <col min="12802" max="12802" width="32.85546875" style="108" customWidth="1"/>
    <col min="12803" max="12803" width="0" style="108" hidden="1" customWidth="1"/>
    <col min="12804" max="12804" width="14.140625" style="108" customWidth="1"/>
    <col min="12805" max="12806" width="14.42578125" style="108" customWidth="1"/>
    <col min="12807" max="12807" width="11.5703125" style="108" bestFit="1" customWidth="1"/>
    <col min="12808" max="12808" width="0.140625" style="108" customWidth="1"/>
    <col min="12809" max="12809" width="9.140625" style="108"/>
    <col min="12810" max="12810" width="14.28515625" style="108" bestFit="1" customWidth="1"/>
    <col min="12811" max="13056" width="9.140625" style="108"/>
    <col min="13057" max="13057" width="8" style="108" customWidth="1"/>
    <col min="13058" max="13058" width="32.85546875" style="108" customWidth="1"/>
    <col min="13059" max="13059" width="0" style="108" hidden="1" customWidth="1"/>
    <col min="13060" max="13060" width="14.140625" style="108" customWidth="1"/>
    <col min="13061" max="13062" width="14.42578125" style="108" customWidth="1"/>
    <col min="13063" max="13063" width="11.5703125" style="108" bestFit="1" customWidth="1"/>
    <col min="13064" max="13064" width="0.140625" style="108" customWidth="1"/>
    <col min="13065" max="13065" width="9.140625" style="108"/>
    <col min="13066" max="13066" width="14.28515625" style="108" bestFit="1" customWidth="1"/>
    <col min="13067" max="13312" width="9.140625" style="108"/>
    <col min="13313" max="13313" width="8" style="108" customWidth="1"/>
    <col min="13314" max="13314" width="32.85546875" style="108" customWidth="1"/>
    <col min="13315" max="13315" width="0" style="108" hidden="1" customWidth="1"/>
    <col min="13316" max="13316" width="14.140625" style="108" customWidth="1"/>
    <col min="13317" max="13318" width="14.42578125" style="108" customWidth="1"/>
    <col min="13319" max="13319" width="11.5703125" style="108" bestFit="1" customWidth="1"/>
    <col min="13320" max="13320" width="0.140625" style="108" customWidth="1"/>
    <col min="13321" max="13321" width="9.140625" style="108"/>
    <col min="13322" max="13322" width="14.28515625" style="108" bestFit="1" customWidth="1"/>
    <col min="13323" max="13568" width="9.140625" style="108"/>
    <col min="13569" max="13569" width="8" style="108" customWidth="1"/>
    <col min="13570" max="13570" width="32.85546875" style="108" customWidth="1"/>
    <col min="13571" max="13571" width="0" style="108" hidden="1" customWidth="1"/>
    <col min="13572" max="13572" width="14.140625" style="108" customWidth="1"/>
    <col min="13573" max="13574" width="14.42578125" style="108" customWidth="1"/>
    <col min="13575" max="13575" width="11.5703125" style="108" bestFit="1" customWidth="1"/>
    <col min="13576" max="13576" width="0.140625" style="108" customWidth="1"/>
    <col min="13577" max="13577" width="9.140625" style="108"/>
    <col min="13578" max="13578" width="14.28515625" style="108" bestFit="1" customWidth="1"/>
    <col min="13579" max="13824" width="9.140625" style="108"/>
    <col min="13825" max="13825" width="8" style="108" customWidth="1"/>
    <col min="13826" max="13826" width="32.85546875" style="108" customWidth="1"/>
    <col min="13827" max="13827" width="0" style="108" hidden="1" customWidth="1"/>
    <col min="13828" max="13828" width="14.140625" style="108" customWidth="1"/>
    <col min="13829" max="13830" width="14.42578125" style="108" customWidth="1"/>
    <col min="13831" max="13831" width="11.5703125" style="108" bestFit="1" customWidth="1"/>
    <col min="13832" max="13832" width="0.140625" style="108" customWidth="1"/>
    <col min="13833" max="13833" width="9.140625" style="108"/>
    <col min="13834" max="13834" width="14.28515625" style="108" bestFit="1" customWidth="1"/>
    <col min="13835" max="14080" width="9.140625" style="108"/>
    <col min="14081" max="14081" width="8" style="108" customWidth="1"/>
    <col min="14082" max="14082" width="32.85546875" style="108" customWidth="1"/>
    <col min="14083" max="14083" width="0" style="108" hidden="1" customWidth="1"/>
    <col min="14084" max="14084" width="14.140625" style="108" customWidth="1"/>
    <col min="14085" max="14086" width="14.42578125" style="108" customWidth="1"/>
    <col min="14087" max="14087" width="11.5703125" style="108" bestFit="1" customWidth="1"/>
    <col min="14088" max="14088" width="0.140625" style="108" customWidth="1"/>
    <col min="14089" max="14089" width="9.140625" style="108"/>
    <col min="14090" max="14090" width="14.28515625" style="108" bestFit="1" customWidth="1"/>
    <col min="14091" max="14336" width="9.140625" style="108"/>
    <col min="14337" max="14337" width="8" style="108" customWidth="1"/>
    <col min="14338" max="14338" width="32.85546875" style="108" customWidth="1"/>
    <col min="14339" max="14339" width="0" style="108" hidden="1" customWidth="1"/>
    <col min="14340" max="14340" width="14.140625" style="108" customWidth="1"/>
    <col min="14341" max="14342" width="14.42578125" style="108" customWidth="1"/>
    <col min="14343" max="14343" width="11.5703125" style="108" bestFit="1" customWidth="1"/>
    <col min="14344" max="14344" width="0.140625" style="108" customWidth="1"/>
    <col min="14345" max="14345" width="9.140625" style="108"/>
    <col min="14346" max="14346" width="14.28515625" style="108" bestFit="1" customWidth="1"/>
    <col min="14347" max="14592" width="9.140625" style="108"/>
    <col min="14593" max="14593" width="8" style="108" customWidth="1"/>
    <col min="14594" max="14594" width="32.85546875" style="108" customWidth="1"/>
    <col min="14595" max="14595" width="0" style="108" hidden="1" customWidth="1"/>
    <col min="14596" max="14596" width="14.140625" style="108" customWidth="1"/>
    <col min="14597" max="14598" width="14.42578125" style="108" customWidth="1"/>
    <col min="14599" max="14599" width="11.5703125" style="108" bestFit="1" customWidth="1"/>
    <col min="14600" max="14600" width="0.140625" style="108" customWidth="1"/>
    <col min="14601" max="14601" width="9.140625" style="108"/>
    <col min="14602" max="14602" width="14.28515625" style="108" bestFit="1" customWidth="1"/>
    <col min="14603" max="14848" width="9.140625" style="108"/>
    <col min="14849" max="14849" width="8" style="108" customWidth="1"/>
    <col min="14850" max="14850" width="32.85546875" style="108" customWidth="1"/>
    <col min="14851" max="14851" width="0" style="108" hidden="1" customWidth="1"/>
    <col min="14852" max="14852" width="14.140625" style="108" customWidth="1"/>
    <col min="14853" max="14854" width="14.42578125" style="108" customWidth="1"/>
    <col min="14855" max="14855" width="11.5703125" style="108" bestFit="1" customWidth="1"/>
    <col min="14856" max="14856" width="0.140625" style="108" customWidth="1"/>
    <col min="14857" max="14857" width="9.140625" style="108"/>
    <col min="14858" max="14858" width="14.28515625" style="108" bestFit="1" customWidth="1"/>
    <col min="14859" max="15104" width="9.140625" style="108"/>
    <col min="15105" max="15105" width="8" style="108" customWidth="1"/>
    <col min="15106" max="15106" width="32.85546875" style="108" customWidth="1"/>
    <col min="15107" max="15107" width="0" style="108" hidden="1" customWidth="1"/>
    <col min="15108" max="15108" width="14.140625" style="108" customWidth="1"/>
    <col min="15109" max="15110" width="14.42578125" style="108" customWidth="1"/>
    <col min="15111" max="15111" width="11.5703125" style="108" bestFit="1" customWidth="1"/>
    <col min="15112" max="15112" width="0.140625" style="108" customWidth="1"/>
    <col min="15113" max="15113" width="9.140625" style="108"/>
    <col min="15114" max="15114" width="14.28515625" style="108" bestFit="1" customWidth="1"/>
    <col min="15115" max="15360" width="9.140625" style="108"/>
    <col min="15361" max="15361" width="8" style="108" customWidth="1"/>
    <col min="15362" max="15362" width="32.85546875" style="108" customWidth="1"/>
    <col min="15363" max="15363" width="0" style="108" hidden="1" customWidth="1"/>
    <col min="15364" max="15364" width="14.140625" style="108" customWidth="1"/>
    <col min="15365" max="15366" width="14.42578125" style="108" customWidth="1"/>
    <col min="15367" max="15367" width="11.5703125" style="108" bestFit="1" customWidth="1"/>
    <col min="15368" max="15368" width="0.140625" style="108" customWidth="1"/>
    <col min="15369" max="15369" width="9.140625" style="108"/>
    <col min="15370" max="15370" width="14.28515625" style="108" bestFit="1" customWidth="1"/>
    <col min="15371" max="15616" width="9.140625" style="108"/>
    <col min="15617" max="15617" width="8" style="108" customWidth="1"/>
    <col min="15618" max="15618" width="32.85546875" style="108" customWidth="1"/>
    <col min="15619" max="15619" width="0" style="108" hidden="1" customWidth="1"/>
    <col min="15620" max="15620" width="14.140625" style="108" customWidth="1"/>
    <col min="15621" max="15622" width="14.42578125" style="108" customWidth="1"/>
    <col min="15623" max="15623" width="11.5703125" style="108" bestFit="1" customWidth="1"/>
    <col min="15624" max="15624" width="0.140625" style="108" customWidth="1"/>
    <col min="15625" max="15625" width="9.140625" style="108"/>
    <col min="15626" max="15626" width="14.28515625" style="108" bestFit="1" customWidth="1"/>
    <col min="15627" max="15872" width="9.140625" style="108"/>
    <col min="15873" max="15873" width="8" style="108" customWidth="1"/>
    <col min="15874" max="15874" width="32.85546875" style="108" customWidth="1"/>
    <col min="15875" max="15875" width="0" style="108" hidden="1" customWidth="1"/>
    <col min="15876" max="15876" width="14.140625" style="108" customWidth="1"/>
    <col min="15877" max="15878" width="14.42578125" style="108" customWidth="1"/>
    <col min="15879" max="15879" width="11.5703125" style="108" bestFit="1" customWidth="1"/>
    <col min="15880" max="15880" width="0.140625" style="108" customWidth="1"/>
    <col min="15881" max="15881" width="9.140625" style="108"/>
    <col min="15882" max="15882" width="14.28515625" style="108" bestFit="1" customWidth="1"/>
    <col min="15883" max="16128" width="9.140625" style="108"/>
    <col min="16129" max="16129" width="8" style="108" customWidth="1"/>
    <col min="16130" max="16130" width="32.85546875" style="108" customWidth="1"/>
    <col min="16131" max="16131" width="0" style="108" hidden="1" customWidth="1"/>
    <col min="16132" max="16132" width="14.140625" style="108" customWidth="1"/>
    <col min="16133" max="16134" width="14.42578125" style="108" customWidth="1"/>
    <col min="16135" max="16135" width="11.5703125" style="108" bestFit="1" customWidth="1"/>
    <col min="16136" max="16136" width="0.140625" style="108" customWidth="1"/>
    <col min="16137" max="16137" width="9.140625" style="108"/>
    <col min="16138" max="16138" width="14.28515625" style="108" bestFit="1" customWidth="1"/>
    <col min="16139" max="16384" width="9.140625" style="108"/>
  </cols>
  <sheetData>
    <row r="1" spans="1:9" ht="15" x14ac:dyDescent="0.25">
      <c r="A1" s="104"/>
      <c r="B1" s="105"/>
      <c r="C1" s="104"/>
      <c r="D1" s="106"/>
      <c r="E1" s="106"/>
      <c r="F1" s="106"/>
      <c r="G1" s="106"/>
      <c r="H1" s="107"/>
    </row>
    <row r="2" spans="1:9" ht="15" x14ac:dyDescent="0.25">
      <c r="A2" s="104"/>
      <c r="B2" s="105"/>
      <c r="C2" s="104"/>
      <c r="D2" s="106"/>
      <c r="E2" s="106"/>
      <c r="F2" s="106"/>
      <c r="G2" s="106"/>
      <c r="H2" s="107"/>
    </row>
    <row r="3" spans="1:9" ht="15" x14ac:dyDescent="0.25">
      <c r="A3" s="104"/>
      <c r="B3" s="105"/>
      <c r="C3" s="104"/>
      <c r="D3" s="106"/>
      <c r="E3" s="106"/>
      <c r="F3" s="106"/>
      <c r="G3" s="106"/>
      <c r="H3" s="107"/>
    </row>
    <row r="4" spans="1:9" ht="15" x14ac:dyDescent="0.25">
      <c r="A4" s="104"/>
      <c r="B4" s="105"/>
      <c r="C4" s="104"/>
      <c r="D4" s="106"/>
      <c r="E4" s="106"/>
      <c r="F4" s="106"/>
      <c r="G4" s="106"/>
      <c r="H4" s="107"/>
    </row>
    <row r="5" spans="1:9" ht="15" x14ac:dyDescent="0.25">
      <c r="A5" s="104"/>
      <c r="B5" s="109"/>
      <c r="C5" s="109"/>
      <c r="D5" s="110" t="s">
        <v>129</v>
      </c>
      <c r="E5" s="109"/>
      <c r="F5" s="109"/>
      <c r="G5" s="104"/>
      <c r="H5" s="107"/>
    </row>
    <row r="6" spans="1:9" ht="15" x14ac:dyDescent="0.25">
      <c r="A6" s="104"/>
      <c r="B6" s="109"/>
      <c r="C6" s="109"/>
      <c r="D6" s="110"/>
      <c r="E6" s="109"/>
      <c r="F6" s="109"/>
      <c r="G6" s="104"/>
      <c r="H6" s="107"/>
    </row>
    <row r="7" spans="1:9" ht="15" x14ac:dyDescent="0.25">
      <c r="A7" s="104"/>
      <c r="B7" s="109"/>
      <c r="C7" s="109"/>
      <c r="D7" s="109"/>
      <c r="E7" s="109"/>
      <c r="F7" s="109"/>
      <c r="G7" s="104"/>
      <c r="H7" s="107"/>
    </row>
    <row r="8" spans="1:9" ht="15" x14ac:dyDescent="0.25">
      <c r="A8" s="105" t="s">
        <v>153</v>
      </c>
      <c r="B8" s="105"/>
      <c r="C8" s="105"/>
      <c r="D8" s="105"/>
      <c r="E8" s="105"/>
      <c r="F8" s="105"/>
      <c r="G8" s="105"/>
      <c r="H8" s="111"/>
      <c r="I8" s="112"/>
    </row>
    <row r="9" spans="1:9" ht="15" x14ac:dyDescent="0.25">
      <c r="A9" s="113" t="s">
        <v>130</v>
      </c>
      <c r="B9" s="105"/>
      <c r="C9" s="105"/>
      <c r="D9" s="105"/>
      <c r="E9" s="105"/>
      <c r="F9" s="105"/>
      <c r="G9" s="105"/>
      <c r="H9" s="111"/>
      <c r="I9" s="112"/>
    </row>
    <row r="10" spans="1:9" ht="15" x14ac:dyDescent="0.25">
      <c r="A10" s="113" t="s">
        <v>131</v>
      </c>
      <c r="B10" s="105"/>
      <c r="C10" s="105"/>
      <c r="D10" s="105"/>
      <c r="E10" s="105"/>
      <c r="F10" s="105"/>
      <c r="G10" s="105"/>
      <c r="H10" s="111"/>
      <c r="I10" s="112"/>
    </row>
    <row r="11" spans="1:9" ht="15" x14ac:dyDescent="0.25">
      <c r="A11" s="113" t="s">
        <v>132</v>
      </c>
      <c r="B11" s="105"/>
      <c r="C11" s="105"/>
      <c r="D11" s="105"/>
      <c r="E11" s="105"/>
      <c r="F11" s="105"/>
      <c r="G11" s="105"/>
      <c r="H11" s="111"/>
      <c r="I11" s="112"/>
    </row>
    <row r="12" spans="1:9" ht="15" x14ac:dyDescent="0.25">
      <c r="A12" s="105" t="s">
        <v>133</v>
      </c>
      <c r="B12" s="105"/>
      <c r="C12" s="105"/>
      <c r="D12" s="105"/>
      <c r="E12" s="105"/>
      <c r="F12" s="105"/>
      <c r="G12" s="105"/>
      <c r="H12" s="111"/>
      <c r="I12" s="112"/>
    </row>
    <row r="13" spans="1:9" ht="15" x14ac:dyDescent="0.25">
      <c r="A13" s="105"/>
      <c r="B13" s="105"/>
      <c r="C13" s="105"/>
      <c r="D13" s="105"/>
      <c r="E13" s="105"/>
      <c r="F13" s="105"/>
      <c r="G13" s="105"/>
      <c r="H13" s="111"/>
      <c r="I13" s="112"/>
    </row>
    <row r="14" spans="1:9" ht="15" x14ac:dyDescent="0.25">
      <c r="A14" s="105"/>
      <c r="B14" s="105"/>
      <c r="C14" s="105"/>
      <c r="D14" s="105"/>
      <c r="E14" s="105"/>
      <c r="F14" s="105"/>
      <c r="G14" s="105"/>
      <c r="H14" s="111"/>
      <c r="I14" s="112"/>
    </row>
    <row r="15" spans="1:9" ht="15" x14ac:dyDescent="0.25">
      <c r="A15" s="109"/>
      <c r="B15" s="105" t="s">
        <v>134</v>
      </c>
      <c r="C15" s="109"/>
      <c r="D15" s="109"/>
      <c r="E15" s="109"/>
      <c r="F15" s="105"/>
      <c r="G15" s="105"/>
      <c r="H15" s="107"/>
    </row>
    <row r="16" spans="1:9" ht="15" x14ac:dyDescent="0.25">
      <c r="A16" s="109"/>
      <c r="B16" s="105" t="s">
        <v>156</v>
      </c>
      <c r="C16" s="114"/>
      <c r="D16" s="104"/>
      <c r="E16" s="109"/>
      <c r="F16" s="104"/>
      <c r="G16" s="105"/>
      <c r="H16" s="107"/>
    </row>
    <row r="17" spans="1:8" ht="15" x14ac:dyDescent="0.25">
      <c r="A17" s="109"/>
      <c r="B17" s="105" t="s">
        <v>157</v>
      </c>
      <c r="C17" s="104"/>
      <c r="D17" s="104"/>
      <c r="E17" s="104"/>
      <c r="F17" s="105"/>
      <c r="G17" s="105"/>
      <c r="H17" s="107"/>
    </row>
    <row r="18" spans="1:8" ht="15" x14ac:dyDescent="0.25">
      <c r="A18" s="104"/>
      <c r="B18" s="109"/>
      <c r="C18" s="109"/>
      <c r="D18" s="115" t="s">
        <v>159</v>
      </c>
      <c r="E18" s="115"/>
      <c r="F18" s="109"/>
      <c r="G18" s="109"/>
      <c r="H18" s="107"/>
    </row>
    <row r="19" spans="1:8" ht="15" x14ac:dyDescent="0.25">
      <c r="A19" s="104"/>
      <c r="B19" s="109"/>
      <c r="C19" s="109"/>
      <c r="D19" s="187" t="s">
        <v>160</v>
      </c>
      <c r="E19" s="187"/>
      <c r="F19" s="109"/>
      <c r="G19" s="109"/>
      <c r="H19" s="107"/>
    </row>
    <row r="20" spans="1:8" ht="15" x14ac:dyDescent="0.25">
      <c r="A20" s="104"/>
      <c r="B20" s="104"/>
      <c r="C20" s="104"/>
      <c r="D20" s="104"/>
      <c r="E20" s="110"/>
      <c r="F20" s="109"/>
      <c r="G20" s="109"/>
      <c r="H20" s="107"/>
    </row>
    <row r="21" spans="1:8" ht="15" x14ac:dyDescent="0.25">
      <c r="A21" s="104"/>
      <c r="B21" s="109"/>
      <c r="C21" s="109"/>
      <c r="D21" s="109"/>
      <c r="E21" s="109"/>
      <c r="F21" s="109"/>
      <c r="G21" s="109"/>
      <c r="H21" s="107"/>
    </row>
    <row r="22" spans="1:8" ht="15" x14ac:dyDescent="0.25">
      <c r="A22" s="116"/>
      <c r="F22" s="117"/>
      <c r="H22" s="107"/>
    </row>
    <row r="23" spans="1:8" ht="15" x14ac:dyDescent="0.25">
      <c r="A23" s="116"/>
      <c r="B23" s="116"/>
      <c r="C23" s="116"/>
      <c r="D23" s="118"/>
      <c r="E23" s="116"/>
      <c r="F23" s="116"/>
      <c r="G23" s="116"/>
      <c r="H23" s="107"/>
    </row>
    <row r="24" spans="1:8" ht="15" x14ac:dyDescent="0.25">
      <c r="A24" s="116"/>
      <c r="B24" s="116"/>
      <c r="C24" s="116"/>
      <c r="D24" s="116"/>
      <c r="E24" s="116"/>
      <c r="F24" s="116"/>
      <c r="G24" s="116"/>
      <c r="H24" s="107"/>
    </row>
    <row r="25" spans="1:8" ht="15" x14ac:dyDescent="0.25">
      <c r="A25" s="116"/>
      <c r="B25" s="116"/>
      <c r="C25" s="116"/>
      <c r="D25" s="116"/>
      <c r="E25" s="116"/>
      <c r="F25" s="116"/>
      <c r="G25" s="116"/>
      <c r="H25" s="107"/>
    </row>
    <row r="26" spans="1:8" ht="15" x14ac:dyDescent="0.25">
      <c r="B26" s="116"/>
      <c r="C26" s="116"/>
      <c r="D26" s="116"/>
      <c r="E26" s="116"/>
      <c r="F26" s="116"/>
      <c r="G26" s="116"/>
      <c r="H26" s="107"/>
    </row>
    <row r="27" spans="1:8" ht="15" x14ac:dyDescent="0.25">
      <c r="B27" s="116"/>
      <c r="C27" s="116"/>
      <c r="D27" s="116"/>
      <c r="E27" s="116"/>
      <c r="F27" s="116"/>
      <c r="G27" s="116"/>
      <c r="H27" s="107"/>
    </row>
    <row r="28" spans="1:8" ht="14.25" x14ac:dyDescent="0.2">
      <c r="H28" s="107"/>
    </row>
    <row r="29" spans="1:8" ht="14.25" x14ac:dyDescent="0.2">
      <c r="H29" s="107"/>
    </row>
  </sheetData>
  <mergeCells count="1">
    <mergeCell ref="D19:E19"/>
  </mergeCells>
  <pageMargins left="0.56000000000000005" right="0.16" top="0.16" bottom="0.17" header="0.16" footer="0.1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34" sqref="R34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1</vt:i4>
      </vt:variant>
    </vt:vector>
  </HeadingPairs>
  <TitlesOfParts>
    <vt:vector size="9" baseType="lpstr">
      <vt:lpstr>SAŽETAK</vt:lpstr>
      <vt:lpstr>Prihodi i rashodi prema izvorim</vt:lpstr>
      <vt:lpstr>izvori sažetak</vt:lpstr>
      <vt:lpstr>Rashodi prema funkc. klas</vt:lpstr>
      <vt:lpstr>Račun financiranja</vt:lpstr>
      <vt:lpstr>POSEBNI DIO</vt:lpstr>
      <vt:lpstr>ZADNJA  </vt:lpstr>
      <vt:lpstr>List2</vt:lpstr>
      <vt:lpstr>'ZADNJA  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2026-05-18T11:44:18Z</cp:lastPrinted>
  <dcterms:created xsi:type="dcterms:W3CDTF">2022-08-12T12:51:27Z</dcterms:created>
  <dcterms:modified xsi:type="dcterms:W3CDTF">2026-05-18T11:48:47Z</dcterms:modified>
</cp:coreProperties>
</file>